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2.xml" ContentType="application/vnd.openxmlformats-officedocument.drawingml.chartshapes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lOgretmen\Desktop\"/>
    </mc:Choice>
  </mc:AlternateContent>
  <xr:revisionPtr revIDLastSave="0" documentId="8_{8BE12352-9B99-4F6E-A997-0943DCA639EB}" xr6:coauthVersionLast="45" xr6:coauthVersionMax="45" xr10:uidLastSave="{00000000-0000-0000-0000-000000000000}"/>
  <bookViews>
    <workbookView xWindow="-120" yWindow="-120" windowWidth="25440" windowHeight="15390" tabRatio="847" activeTab="3"/>
  </bookViews>
  <sheets>
    <sheet name="Genel" sheetId="66" r:id="rId1"/>
    <sheet name="Sınıf Listesi" sheetId="79" state="hidden" r:id="rId2"/>
    <sheet name="Konular" sheetId="69" r:id="rId3"/>
    <sheet name="10B" sheetId="60" r:id="rId4"/>
    <sheet name="12E" sheetId="63" state="hidden" r:id="rId5"/>
    <sheet name="12F" sheetId="64" state="hidden" r:id="rId6"/>
    <sheet name="12G" sheetId="71" state="hidden" r:id="rId7"/>
    <sheet name="12H" sheetId="72" state="hidden" r:id="rId8"/>
    <sheet name="Y1" sheetId="73" state="hidden" r:id="rId9"/>
    <sheet name="Y2" sheetId="74" state="hidden" r:id="rId10"/>
    <sheet name="Y3" sheetId="75" state="hidden" r:id="rId11"/>
    <sheet name="Y4" sheetId="76" state="hidden" r:id="rId12"/>
    <sheet name="Y5" sheetId="78" state="hidden" r:id="rId13"/>
    <sheet name="RAPOR" sheetId="65" state="hidden" r:id="rId14"/>
    <sheet name="Sayfa1" sheetId="80" state="hidden" r:id="rId15"/>
  </sheets>
  <definedNames>
    <definedName name="_xlnm.Print_Area" localSheetId="3">'10B'!$A$1:$AG$89</definedName>
    <definedName name="_xlnm.Print_Area" localSheetId="4">'12E'!$A$1:$AG$80</definedName>
    <definedName name="_xlnm.Print_Area" localSheetId="5">'12F'!$A$1:$AG$80</definedName>
    <definedName name="_xlnm.Print_Area" localSheetId="6">'12G'!$A$1:$AG$80</definedName>
    <definedName name="_xlnm.Print_Area" localSheetId="7">'12H'!$A$1:$AG$80</definedName>
    <definedName name="_xlnm.Print_Area" localSheetId="13">RAPOR!$A$1:$AD$56</definedName>
    <definedName name="_xlnm.Print_Area" localSheetId="8">'Y1'!$A$1:$AG$80</definedName>
    <definedName name="_xlnm.Print_Area" localSheetId="9">'Y2'!$A$1:$AG$80</definedName>
    <definedName name="_xlnm.Print_Area" localSheetId="10">'Y3'!$A$1:$AG$80</definedName>
    <definedName name="_xlnm.Print_Area" localSheetId="11">'Y4'!$A$1:$AG$80</definedName>
    <definedName name="_xlnm.Print_Area" localSheetId="12">'Y5'!$A$1:$AG$80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4" i="65" l="1"/>
  <c r="U20" i="65"/>
  <c r="S79" i="78"/>
  <c r="AA78" i="78"/>
  <c r="S78" i="78"/>
  <c r="AA77" i="78"/>
  <c r="S77" i="78"/>
  <c r="F65" i="78"/>
  <c r="F64" i="78"/>
  <c r="Q54" i="78"/>
  <c r="Q53" i="78"/>
  <c r="AD49" i="78"/>
  <c r="AC49" i="78"/>
  <c r="AB49" i="78"/>
  <c r="AA49" i="78"/>
  <c r="Z49" i="78"/>
  <c r="Y49" i="78"/>
  <c r="X49" i="78"/>
  <c r="W49" i="78"/>
  <c r="V49" i="78"/>
  <c r="U49" i="78"/>
  <c r="T49" i="78"/>
  <c r="S49" i="78"/>
  <c r="R49" i="78"/>
  <c r="Q49" i="78"/>
  <c r="P49" i="78"/>
  <c r="O49" i="78"/>
  <c r="N49" i="78"/>
  <c r="M49" i="78"/>
  <c r="L49" i="78"/>
  <c r="K49" i="78"/>
  <c r="J49" i="78"/>
  <c r="I49" i="78"/>
  <c r="H49" i="78"/>
  <c r="G49" i="78"/>
  <c r="F49" i="78"/>
  <c r="AD48" i="78"/>
  <c r="AC48" i="78"/>
  <c r="AB48" i="78"/>
  <c r="AA48" i="78"/>
  <c r="Z48" i="78"/>
  <c r="Y48" i="78"/>
  <c r="X48" i="78"/>
  <c r="W48" i="78"/>
  <c r="V48" i="78"/>
  <c r="U48" i="78"/>
  <c r="T48" i="78"/>
  <c r="S48" i="78"/>
  <c r="R48" i="78"/>
  <c r="Q48" i="78"/>
  <c r="P48" i="78"/>
  <c r="O48" i="78"/>
  <c r="N48" i="78"/>
  <c r="AD47" i="78"/>
  <c r="AC47" i="78"/>
  <c r="AB47" i="78"/>
  <c r="AA47" i="78"/>
  <c r="Z47" i="78"/>
  <c r="Y47" i="78"/>
  <c r="X47" i="78"/>
  <c r="W47" i="78"/>
  <c r="V47" i="78"/>
  <c r="U47" i="78"/>
  <c r="T47" i="78"/>
  <c r="S47" i="78"/>
  <c r="R47" i="78"/>
  <c r="Q47" i="78"/>
  <c r="P47" i="78"/>
  <c r="O47" i="78"/>
  <c r="N47" i="78"/>
  <c r="M47" i="78"/>
  <c r="L47" i="78"/>
  <c r="K47" i="78"/>
  <c r="J47" i="78"/>
  <c r="I47" i="78"/>
  <c r="H47" i="78"/>
  <c r="G47" i="78"/>
  <c r="F47" i="78"/>
  <c r="AD46" i="78"/>
  <c r="AD54" i="78"/>
  <c r="AC46" i="78"/>
  <c r="AC54" i="78"/>
  <c r="AB46" i="78"/>
  <c r="AB54" i="78"/>
  <c r="AA46" i="78"/>
  <c r="AA54" i="78"/>
  <c r="Z46" i="78"/>
  <c r="Z54" i="78"/>
  <c r="Y46" i="78"/>
  <c r="Y54" i="78"/>
  <c r="X46" i="78"/>
  <c r="X54" i="78"/>
  <c r="W46" i="78"/>
  <c r="W54" i="78"/>
  <c r="V46" i="78"/>
  <c r="V54" i="78"/>
  <c r="U46" i="78"/>
  <c r="U54" i="78"/>
  <c r="T46" i="78"/>
  <c r="T54" i="78"/>
  <c r="S46" i="78"/>
  <c r="S54" i="78"/>
  <c r="R46" i="78"/>
  <c r="R54" i="78"/>
  <c r="Q46" i="78"/>
  <c r="P46" i="78"/>
  <c r="P54" i="78"/>
  <c r="O46" i="78"/>
  <c r="O54" i="78"/>
  <c r="N46" i="78"/>
  <c r="N54" i="78"/>
  <c r="M46" i="78"/>
  <c r="M54" i="78"/>
  <c r="L46" i="78"/>
  <c r="L54" i="78"/>
  <c r="K46" i="78"/>
  <c r="K54" i="78"/>
  <c r="J46" i="78"/>
  <c r="J54" i="78"/>
  <c r="I46" i="78"/>
  <c r="I54" i="78"/>
  <c r="H46" i="78"/>
  <c r="H54" i="78"/>
  <c r="G46" i="78"/>
  <c r="G54" i="78"/>
  <c r="F46" i="78"/>
  <c r="F54" i="78"/>
  <c r="AF44" i="78"/>
  <c r="AE44" i="78"/>
  <c r="AF43" i="78"/>
  <c r="AE43" i="78"/>
  <c r="AF42" i="78"/>
  <c r="AE42" i="78"/>
  <c r="AF41" i="78"/>
  <c r="AE41" i="78"/>
  <c r="AF40" i="78"/>
  <c r="AE40" i="78"/>
  <c r="AF39" i="78"/>
  <c r="AE39" i="78"/>
  <c r="AF38" i="78"/>
  <c r="AE38" i="78"/>
  <c r="AF37" i="78"/>
  <c r="AE37" i="78"/>
  <c r="AF36" i="78"/>
  <c r="AE36" i="78"/>
  <c r="AF35" i="78"/>
  <c r="AE35" i="78"/>
  <c r="AF34" i="78"/>
  <c r="AE34" i="78"/>
  <c r="AF33" i="78"/>
  <c r="AE33" i="78"/>
  <c r="AF32" i="78"/>
  <c r="AE32" i="78"/>
  <c r="AF31" i="78"/>
  <c r="AE31" i="78"/>
  <c r="AF30" i="78"/>
  <c r="AE30" i="78"/>
  <c r="AF29" i="78"/>
  <c r="AE29" i="78"/>
  <c r="AF28" i="78"/>
  <c r="AE28" i="78"/>
  <c r="AF27" i="78"/>
  <c r="AE27" i="78"/>
  <c r="AF26" i="78"/>
  <c r="AE26" i="78"/>
  <c r="AF25" i="78"/>
  <c r="AE25" i="78"/>
  <c r="AF24" i="78"/>
  <c r="AE24" i="78"/>
  <c r="AF23" i="78"/>
  <c r="AE23" i="78"/>
  <c r="AF22" i="78"/>
  <c r="AE22" i="78"/>
  <c r="AF21" i="78"/>
  <c r="AE21" i="78"/>
  <c r="AF20" i="78"/>
  <c r="AE20" i="78"/>
  <c r="AF19" i="78"/>
  <c r="AE19" i="78"/>
  <c r="AF18" i="78"/>
  <c r="AE18" i="78"/>
  <c r="AF17" i="78"/>
  <c r="AE17" i="78"/>
  <c r="AF16" i="78"/>
  <c r="AE16" i="78"/>
  <c r="AF15" i="78"/>
  <c r="AE15" i="78"/>
  <c r="AF14" i="78"/>
  <c r="AE14" i="78"/>
  <c r="AF13" i="78"/>
  <c r="AE13" i="78"/>
  <c r="AF12" i="78"/>
  <c r="AE12" i="78"/>
  <c r="AF11" i="78"/>
  <c r="AE11" i="78"/>
  <c r="F67" i="78"/>
  <c r="AF10" i="78"/>
  <c r="AE10" i="78"/>
  <c r="AE9" i="78"/>
  <c r="AD7" i="78"/>
  <c r="AD45" i="78"/>
  <c r="AD53" i="78"/>
  <c r="AC7" i="78"/>
  <c r="AC45" i="78"/>
  <c r="AC53" i="78"/>
  <c r="AB7" i="78"/>
  <c r="AB45" i="78"/>
  <c r="AB53" i="78"/>
  <c r="AA7" i="78"/>
  <c r="AA45" i="78"/>
  <c r="AA53" i="78"/>
  <c r="Z7" i="78"/>
  <c r="Z45" i="78"/>
  <c r="Z53" i="78"/>
  <c r="Y7" i="78"/>
  <c r="Y45" i="78"/>
  <c r="Y53" i="78"/>
  <c r="X7" i="78"/>
  <c r="X45" i="78"/>
  <c r="X53" i="78"/>
  <c r="W7" i="78"/>
  <c r="W45" i="78"/>
  <c r="W53" i="78"/>
  <c r="V7" i="78"/>
  <c r="V45" i="78"/>
  <c r="V53" i="78"/>
  <c r="U7" i="78"/>
  <c r="U45" i="78"/>
  <c r="T7" i="78"/>
  <c r="T45" i="78"/>
  <c r="T53" i="78"/>
  <c r="S7" i="78"/>
  <c r="S45" i="78"/>
  <c r="S53" i="78"/>
  <c r="R7" i="78"/>
  <c r="R45" i="78"/>
  <c r="R53" i="78"/>
  <c r="Q7" i="78"/>
  <c r="Q45" i="78"/>
  <c r="P7" i="78"/>
  <c r="P45" i="78"/>
  <c r="P53" i="78"/>
  <c r="O7" i="78"/>
  <c r="O45" i="78"/>
  <c r="O53" i="78"/>
  <c r="N7" i="78"/>
  <c r="N45" i="78"/>
  <c r="N53" i="78"/>
  <c r="M7" i="78"/>
  <c r="M45" i="78"/>
  <c r="M53" i="78"/>
  <c r="L7" i="78"/>
  <c r="L45" i="78"/>
  <c r="L53" i="78"/>
  <c r="K7" i="78"/>
  <c r="K45" i="78"/>
  <c r="K53" i="78"/>
  <c r="K48" i="78"/>
  <c r="J7" i="78"/>
  <c r="J48" i="78"/>
  <c r="I7" i="78"/>
  <c r="I45" i="78"/>
  <c r="I53" i="78"/>
  <c r="H7" i="78"/>
  <c r="H45" i="78"/>
  <c r="H53" i="78"/>
  <c r="G7" i="78"/>
  <c r="G45" i="78"/>
  <c r="G53" i="78"/>
  <c r="G48" i="78"/>
  <c r="F7" i="78"/>
  <c r="F45" i="78"/>
  <c r="F53" i="78"/>
  <c r="AD6" i="78"/>
  <c r="AC6" i="78"/>
  <c r="AB6" i="78"/>
  <c r="AA6" i="78"/>
  <c r="Z6" i="78"/>
  <c r="Y6" i="78"/>
  <c r="X6" i="78"/>
  <c r="W6" i="78"/>
  <c r="V6" i="78"/>
  <c r="U6" i="78"/>
  <c r="T6" i="78"/>
  <c r="S6" i="78"/>
  <c r="R6" i="78"/>
  <c r="Q6" i="78"/>
  <c r="P6" i="78"/>
  <c r="O6" i="78"/>
  <c r="N6" i="78"/>
  <c r="M6" i="78"/>
  <c r="L6" i="78"/>
  <c r="K6" i="78"/>
  <c r="J6" i="78"/>
  <c r="I6" i="78"/>
  <c r="H6" i="78"/>
  <c r="G6" i="78"/>
  <c r="F6" i="78"/>
  <c r="AD3" i="78"/>
  <c r="AA3" i="78"/>
  <c r="AA5" i="78"/>
  <c r="U3" i="78"/>
  <c r="R3" i="78"/>
  <c r="L3" i="78"/>
  <c r="L4" i="78"/>
  <c r="G3" i="78"/>
  <c r="D3" i="78"/>
  <c r="A1" i="78"/>
  <c r="H48" i="78"/>
  <c r="F48" i="78"/>
  <c r="I48" i="78"/>
  <c r="M48" i="78"/>
  <c r="F20" i="65"/>
  <c r="D20" i="65"/>
  <c r="B16" i="65"/>
  <c r="B17" i="65"/>
  <c r="S79" i="76"/>
  <c r="AA78" i="76"/>
  <c r="S78" i="76"/>
  <c r="AA77" i="76"/>
  <c r="S77" i="76"/>
  <c r="F68" i="76"/>
  <c r="F65" i="76"/>
  <c r="F64" i="76"/>
  <c r="R3" i="76"/>
  <c r="Q54" i="76"/>
  <c r="Q53" i="76"/>
  <c r="AD49" i="76"/>
  <c r="AC49" i="76"/>
  <c r="AB49" i="76"/>
  <c r="AA49" i="76"/>
  <c r="Z49" i="76"/>
  <c r="Y49" i="76"/>
  <c r="X49" i="76"/>
  <c r="W49" i="76"/>
  <c r="V49" i="76"/>
  <c r="U49" i="76"/>
  <c r="T49" i="76"/>
  <c r="S49" i="76"/>
  <c r="R49" i="76"/>
  <c r="Q49" i="76"/>
  <c r="P49" i="76"/>
  <c r="O49" i="76"/>
  <c r="N49" i="76"/>
  <c r="M49" i="76"/>
  <c r="L49" i="76"/>
  <c r="K49" i="76"/>
  <c r="J49" i="76"/>
  <c r="I49" i="76"/>
  <c r="H49" i="76"/>
  <c r="G49" i="76"/>
  <c r="F49" i="76"/>
  <c r="AD48" i="76"/>
  <c r="AC48" i="76"/>
  <c r="AB48" i="76"/>
  <c r="AA48" i="76"/>
  <c r="Z48" i="76"/>
  <c r="Y48" i="76"/>
  <c r="X48" i="76"/>
  <c r="W48" i="76"/>
  <c r="V48" i="76"/>
  <c r="U48" i="76"/>
  <c r="T48" i="76"/>
  <c r="S48" i="76"/>
  <c r="R48" i="76"/>
  <c r="Q48" i="76"/>
  <c r="P48" i="76"/>
  <c r="O48" i="76"/>
  <c r="N48" i="76"/>
  <c r="AD47" i="76"/>
  <c r="AC47" i="76"/>
  <c r="AB47" i="76"/>
  <c r="AA47" i="76"/>
  <c r="Z47" i="76"/>
  <c r="Y47" i="76"/>
  <c r="X47" i="76"/>
  <c r="W47" i="76"/>
  <c r="V47" i="76"/>
  <c r="U47" i="76"/>
  <c r="T47" i="76"/>
  <c r="S47" i="76"/>
  <c r="R47" i="76"/>
  <c r="Q47" i="76"/>
  <c r="P47" i="76"/>
  <c r="O47" i="76"/>
  <c r="N47" i="76"/>
  <c r="M47" i="76"/>
  <c r="L47" i="76"/>
  <c r="K47" i="76"/>
  <c r="J47" i="76"/>
  <c r="I47" i="76"/>
  <c r="H47" i="76"/>
  <c r="G47" i="76"/>
  <c r="F47" i="76"/>
  <c r="AD46" i="76"/>
  <c r="AD54" i="76"/>
  <c r="AC46" i="76"/>
  <c r="AC54" i="76"/>
  <c r="AB46" i="76"/>
  <c r="AB54" i="76"/>
  <c r="AA46" i="76"/>
  <c r="AA54" i="76"/>
  <c r="Z46" i="76"/>
  <c r="Z54" i="76"/>
  <c r="Y46" i="76"/>
  <c r="Y54" i="76"/>
  <c r="X46" i="76"/>
  <c r="X54" i="76"/>
  <c r="W46" i="76"/>
  <c r="W54" i="76"/>
  <c r="V46" i="76"/>
  <c r="V54" i="76"/>
  <c r="U46" i="76"/>
  <c r="U54" i="76"/>
  <c r="T46" i="76"/>
  <c r="T54" i="76"/>
  <c r="S46" i="76"/>
  <c r="S54" i="76"/>
  <c r="R46" i="76"/>
  <c r="R54" i="76"/>
  <c r="Q46" i="76"/>
  <c r="P46" i="76"/>
  <c r="P54" i="76"/>
  <c r="O46" i="76"/>
  <c r="O54" i="76"/>
  <c r="N46" i="76"/>
  <c r="N54" i="76"/>
  <c r="M46" i="76"/>
  <c r="M54" i="76"/>
  <c r="L46" i="76"/>
  <c r="L54" i="76"/>
  <c r="K46" i="76"/>
  <c r="K54" i="76"/>
  <c r="J46" i="76"/>
  <c r="J54" i="76"/>
  <c r="I46" i="76"/>
  <c r="I54" i="76"/>
  <c r="H46" i="76"/>
  <c r="H54" i="76"/>
  <c r="G46" i="76"/>
  <c r="G54" i="76"/>
  <c r="F46" i="76"/>
  <c r="F54" i="76"/>
  <c r="AF44" i="76"/>
  <c r="AE44" i="76"/>
  <c r="AF43" i="76"/>
  <c r="AE43" i="76"/>
  <c r="AF42" i="76"/>
  <c r="AE42" i="76"/>
  <c r="AF41" i="76"/>
  <c r="AE41" i="76"/>
  <c r="AF40" i="76"/>
  <c r="AE40" i="76"/>
  <c r="AF39" i="76"/>
  <c r="AE39" i="76"/>
  <c r="AF38" i="76"/>
  <c r="AE38" i="76"/>
  <c r="AF37" i="76"/>
  <c r="AE37" i="76"/>
  <c r="AF36" i="76"/>
  <c r="AE36" i="76"/>
  <c r="AF35" i="76"/>
  <c r="AE35" i="76"/>
  <c r="AF34" i="76"/>
  <c r="AE34" i="76"/>
  <c r="AF33" i="76"/>
  <c r="AE33" i="76"/>
  <c r="AF32" i="76"/>
  <c r="AE32" i="76"/>
  <c r="AF31" i="76"/>
  <c r="AE31" i="76"/>
  <c r="AF30" i="76"/>
  <c r="AE30" i="76"/>
  <c r="AF29" i="76"/>
  <c r="AE29" i="76"/>
  <c r="AF28" i="76"/>
  <c r="AE28" i="76"/>
  <c r="AF27" i="76"/>
  <c r="AE27" i="76"/>
  <c r="AF26" i="76"/>
  <c r="AE26" i="76"/>
  <c r="AF25" i="76"/>
  <c r="AE25" i="76"/>
  <c r="AF24" i="76"/>
  <c r="AE24" i="76"/>
  <c r="AF23" i="76"/>
  <c r="AE23" i="76"/>
  <c r="AF22" i="76"/>
  <c r="AE22" i="76"/>
  <c r="AF21" i="76"/>
  <c r="AE21" i="76"/>
  <c r="AF20" i="76"/>
  <c r="AE20" i="76"/>
  <c r="AF19" i="76"/>
  <c r="AE19" i="76"/>
  <c r="AF18" i="76"/>
  <c r="AE18" i="76"/>
  <c r="AF17" i="76"/>
  <c r="AE17" i="76"/>
  <c r="AF16" i="76"/>
  <c r="AE16" i="76"/>
  <c r="AF15" i="76"/>
  <c r="AE15" i="76"/>
  <c r="AF14" i="76"/>
  <c r="AE14" i="76"/>
  <c r="AF13" i="76"/>
  <c r="AE13" i="76"/>
  <c r="AF12" i="76"/>
  <c r="AE12" i="76"/>
  <c r="AF11" i="76"/>
  <c r="AE11" i="76"/>
  <c r="AE10" i="76"/>
  <c r="AF10" i="76"/>
  <c r="AF9" i="76"/>
  <c r="AE9" i="76"/>
  <c r="F67" i="76"/>
  <c r="AD7" i="76"/>
  <c r="AD45" i="76"/>
  <c r="AD53" i="76"/>
  <c r="AC7" i="76"/>
  <c r="AC45" i="76"/>
  <c r="AC53" i="76"/>
  <c r="AB7" i="76"/>
  <c r="AB45" i="76"/>
  <c r="AB53" i="76"/>
  <c r="AA7" i="76"/>
  <c r="AA45" i="76"/>
  <c r="AA53" i="76"/>
  <c r="Z7" i="76"/>
  <c r="Z45" i="76"/>
  <c r="Z53" i="76"/>
  <c r="Y7" i="76"/>
  <c r="Y45" i="76"/>
  <c r="Y53" i="76"/>
  <c r="X7" i="76"/>
  <c r="X45" i="76"/>
  <c r="X53" i="76"/>
  <c r="W7" i="76"/>
  <c r="W45" i="76"/>
  <c r="W53" i="76"/>
  <c r="V7" i="76"/>
  <c r="V45" i="76"/>
  <c r="V53" i="76"/>
  <c r="U7" i="76"/>
  <c r="U45" i="76"/>
  <c r="U53" i="76"/>
  <c r="T7" i="76"/>
  <c r="T45" i="76"/>
  <c r="T53" i="76"/>
  <c r="S7" i="76"/>
  <c r="S45" i="76"/>
  <c r="S53" i="76"/>
  <c r="R7" i="76"/>
  <c r="R45" i="76"/>
  <c r="R53" i="76"/>
  <c r="Q7" i="76"/>
  <c r="Q45" i="76"/>
  <c r="P7" i="76"/>
  <c r="P45" i="76"/>
  <c r="P53" i="76"/>
  <c r="O7" i="76"/>
  <c r="O45" i="76"/>
  <c r="O53" i="76"/>
  <c r="N7" i="76"/>
  <c r="N45" i="76"/>
  <c r="N53" i="76"/>
  <c r="M7" i="76"/>
  <c r="M45" i="76"/>
  <c r="M53" i="76"/>
  <c r="L7" i="76"/>
  <c r="L45" i="76"/>
  <c r="L53" i="76"/>
  <c r="K7" i="76"/>
  <c r="K45" i="76"/>
  <c r="K53" i="76"/>
  <c r="J7" i="76"/>
  <c r="J45" i="76"/>
  <c r="J53" i="76"/>
  <c r="I7" i="76"/>
  <c r="I45" i="76"/>
  <c r="I53" i="76"/>
  <c r="H7" i="76"/>
  <c r="H45" i="76"/>
  <c r="H53" i="76"/>
  <c r="G7" i="76"/>
  <c r="G45" i="76"/>
  <c r="G53" i="76"/>
  <c r="F7" i="76"/>
  <c r="F45" i="76"/>
  <c r="AD6" i="76"/>
  <c r="AC6" i="76"/>
  <c r="AB6" i="76"/>
  <c r="AA6" i="76"/>
  <c r="Z6" i="76"/>
  <c r="Y6" i="76"/>
  <c r="X6" i="76"/>
  <c r="W6" i="76"/>
  <c r="V6" i="76"/>
  <c r="U6" i="76"/>
  <c r="T6" i="76"/>
  <c r="S6" i="76"/>
  <c r="R6" i="76"/>
  <c r="Q6" i="76"/>
  <c r="P6" i="76"/>
  <c r="O6" i="76"/>
  <c r="N6" i="76"/>
  <c r="M6" i="76"/>
  <c r="L6" i="76"/>
  <c r="K6" i="76"/>
  <c r="J6" i="76"/>
  <c r="I6" i="76"/>
  <c r="H6" i="76"/>
  <c r="G6" i="76"/>
  <c r="F6" i="76"/>
  <c r="AD3" i="76"/>
  <c r="AA3" i="76"/>
  <c r="U3" i="76"/>
  <c r="L3" i="76"/>
  <c r="L4" i="76"/>
  <c r="G3" i="76"/>
  <c r="D3" i="76"/>
  <c r="A1" i="76"/>
  <c r="S79" i="75"/>
  <c r="AA78" i="75"/>
  <c r="S78" i="75"/>
  <c r="AA77" i="75"/>
  <c r="S77" i="75"/>
  <c r="F65" i="75"/>
  <c r="F64" i="75"/>
  <c r="R3" i="75"/>
  <c r="Q54" i="75"/>
  <c r="Q53" i="75"/>
  <c r="AD49" i="75"/>
  <c r="AC49" i="75"/>
  <c r="AB49" i="75"/>
  <c r="AA49" i="75"/>
  <c r="Z49" i="75"/>
  <c r="Y49" i="75"/>
  <c r="X49" i="75"/>
  <c r="W49" i="75"/>
  <c r="V49" i="75"/>
  <c r="U49" i="75"/>
  <c r="T49" i="75"/>
  <c r="S49" i="75"/>
  <c r="R49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AD48" i="75"/>
  <c r="AC48" i="75"/>
  <c r="AB48" i="75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AD47" i="75"/>
  <c r="AC47" i="75"/>
  <c r="AB47" i="75"/>
  <c r="AA47" i="75"/>
  <c r="Z47" i="75"/>
  <c r="Y47" i="75"/>
  <c r="X47" i="75"/>
  <c r="W47" i="75"/>
  <c r="V47" i="75"/>
  <c r="U47" i="75"/>
  <c r="T47" i="75"/>
  <c r="S47" i="75"/>
  <c r="R47" i="75"/>
  <c r="Q47" i="75"/>
  <c r="P47" i="75"/>
  <c r="O47" i="75"/>
  <c r="N47" i="75"/>
  <c r="M47" i="75"/>
  <c r="L47" i="75"/>
  <c r="K47" i="75"/>
  <c r="J47" i="75"/>
  <c r="I47" i="75"/>
  <c r="H47" i="75"/>
  <c r="G47" i="75"/>
  <c r="F47" i="75"/>
  <c r="AD46" i="75"/>
  <c r="AD54" i="75"/>
  <c r="AC46" i="75"/>
  <c r="AC54" i="75"/>
  <c r="AB46" i="75"/>
  <c r="AB54" i="75"/>
  <c r="AA46" i="75"/>
  <c r="AA54" i="75"/>
  <c r="Z46" i="75"/>
  <c r="Z54" i="75"/>
  <c r="Y46" i="75"/>
  <c r="Y54" i="75"/>
  <c r="X46" i="75"/>
  <c r="X54" i="75"/>
  <c r="W46" i="75"/>
  <c r="W54" i="75"/>
  <c r="V46" i="75"/>
  <c r="V54" i="75"/>
  <c r="U46" i="75"/>
  <c r="U54" i="75"/>
  <c r="T46" i="75"/>
  <c r="T54" i="75"/>
  <c r="S46" i="75"/>
  <c r="S54" i="75"/>
  <c r="R46" i="75"/>
  <c r="R54" i="75"/>
  <c r="Q46" i="75"/>
  <c r="P46" i="75"/>
  <c r="P54" i="75"/>
  <c r="O46" i="75"/>
  <c r="O54" i="75"/>
  <c r="N46" i="75"/>
  <c r="N54" i="75"/>
  <c r="M46" i="75"/>
  <c r="M54" i="75"/>
  <c r="L46" i="75"/>
  <c r="L54" i="75"/>
  <c r="K46" i="75"/>
  <c r="K54" i="75"/>
  <c r="J46" i="75"/>
  <c r="J54" i="75"/>
  <c r="I46" i="75"/>
  <c r="I54" i="75"/>
  <c r="H46" i="75"/>
  <c r="H54" i="75"/>
  <c r="G46" i="75"/>
  <c r="G54" i="75"/>
  <c r="F46" i="75"/>
  <c r="F54" i="75"/>
  <c r="AF44" i="75"/>
  <c r="AE44" i="75"/>
  <c r="AF43" i="75"/>
  <c r="AE43" i="75"/>
  <c r="AF42" i="75"/>
  <c r="AE42" i="75"/>
  <c r="AF41" i="75"/>
  <c r="AE41" i="75"/>
  <c r="AF40" i="75"/>
  <c r="AE40" i="75"/>
  <c r="AF39" i="75"/>
  <c r="AE39" i="75"/>
  <c r="AF38" i="75"/>
  <c r="AE38" i="75"/>
  <c r="AF37" i="75"/>
  <c r="AE37" i="75"/>
  <c r="AF36" i="75"/>
  <c r="AE36" i="75"/>
  <c r="AF35" i="75"/>
  <c r="AE35" i="75"/>
  <c r="AF34" i="75"/>
  <c r="AE34" i="75"/>
  <c r="AF33" i="75"/>
  <c r="AE33" i="75"/>
  <c r="AF32" i="75"/>
  <c r="AE32" i="75"/>
  <c r="AF31" i="75"/>
  <c r="AE31" i="75"/>
  <c r="AF30" i="75"/>
  <c r="AE30" i="75"/>
  <c r="AF29" i="75"/>
  <c r="AE29" i="75"/>
  <c r="AF28" i="75"/>
  <c r="AE28" i="75"/>
  <c r="AF27" i="75"/>
  <c r="AE27" i="75"/>
  <c r="AF26" i="75"/>
  <c r="AE26" i="75"/>
  <c r="AF25" i="75"/>
  <c r="AE25" i="75"/>
  <c r="AF24" i="75"/>
  <c r="AE24" i="75"/>
  <c r="AF23" i="75"/>
  <c r="AE23" i="75"/>
  <c r="AF22" i="75"/>
  <c r="AE22" i="75"/>
  <c r="AF21" i="75"/>
  <c r="AE21" i="75"/>
  <c r="AF20" i="75"/>
  <c r="AE20" i="75"/>
  <c r="AF19" i="75"/>
  <c r="AE19" i="75"/>
  <c r="AF18" i="75"/>
  <c r="AE18" i="75"/>
  <c r="AF17" i="75"/>
  <c r="AE17" i="75"/>
  <c r="AF16" i="75"/>
  <c r="AE16" i="75"/>
  <c r="AF15" i="75"/>
  <c r="AE15" i="75"/>
  <c r="AF14" i="75"/>
  <c r="AE14" i="75"/>
  <c r="AF13" i="75"/>
  <c r="AE13" i="75"/>
  <c r="AF12" i="75"/>
  <c r="AE12" i="75"/>
  <c r="AF11" i="75"/>
  <c r="AE11" i="75"/>
  <c r="AF10" i="75"/>
  <c r="AE10" i="75"/>
  <c r="AE9" i="75"/>
  <c r="AD7" i="75"/>
  <c r="AD45" i="75"/>
  <c r="AD53" i="75"/>
  <c r="AC7" i="75"/>
  <c r="AC45" i="75"/>
  <c r="AC53" i="75"/>
  <c r="AB7" i="75"/>
  <c r="AB45" i="75"/>
  <c r="AB53" i="75"/>
  <c r="AA7" i="75"/>
  <c r="AA45" i="75"/>
  <c r="AA53" i="75"/>
  <c r="Z7" i="75"/>
  <c r="Z45" i="75"/>
  <c r="Z53" i="75"/>
  <c r="Y7" i="75"/>
  <c r="Y45" i="75"/>
  <c r="Y53" i="75"/>
  <c r="X7" i="75"/>
  <c r="X45" i="75"/>
  <c r="X53" i="75"/>
  <c r="W7" i="75"/>
  <c r="W45" i="75"/>
  <c r="W53" i="75"/>
  <c r="V7" i="75"/>
  <c r="V45" i="75"/>
  <c r="V53" i="75"/>
  <c r="U7" i="75"/>
  <c r="U45" i="75"/>
  <c r="U53" i="75"/>
  <c r="T7" i="75"/>
  <c r="T45" i="75"/>
  <c r="T53" i="75"/>
  <c r="S7" i="75"/>
  <c r="S45" i="75"/>
  <c r="S53" i="75"/>
  <c r="R7" i="75"/>
  <c r="R45" i="75"/>
  <c r="R53" i="75"/>
  <c r="Q7" i="75"/>
  <c r="Q45" i="75"/>
  <c r="P7" i="75"/>
  <c r="P45" i="75"/>
  <c r="P53" i="75"/>
  <c r="O7" i="75"/>
  <c r="O45" i="75"/>
  <c r="O53" i="75"/>
  <c r="N7" i="75"/>
  <c r="N45" i="75"/>
  <c r="N53" i="75"/>
  <c r="M7" i="75"/>
  <c r="M45" i="75"/>
  <c r="M53" i="75"/>
  <c r="L7" i="75"/>
  <c r="L45" i="75"/>
  <c r="L53" i="75"/>
  <c r="K7" i="75"/>
  <c r="K45" i="75"/>
  <c r="K53" i="75"/>
  <c r="J7" i="75"/>
  <c r="J45" i="75"/>
  <c r="J53" i="75"/>
  <c r="I7" i="75"/>
  <c r="I45" i="75"/>
  <c r="I53" i="75"/>
  <c r="H7" i="75"/>
  <c r="H45" i="75"/>
  <c r="H53" i="75"/>
  <c r="G7" i="75"/>
  <c r="F7" i="75"/>
  <c r="F45" i="75"/>
  <c r="F53" i="75"/>
  <c r="AD6" i="75"/>
  <c r="AC6" i="75"/>
  <c r="AB6" i="75"/>
  <c r="AA6" i="75"/>
  <c r="Z6" i="75"/>
  <c r="Y6" i="75"/>
  <c r="X6" i="75"/>
  <c r="W6" i="75"/>
  <c r="V6" i="75"/>
  <c r="U6" i="75"/>
  <c r="T6" i="75"/>
  <c r="S6" i="75"/>
  <c r="R6" i="75"/>
  <c r="Q6" i="75"/>
  <c r="P6" i="75"/>
  <c r="O6" i="75"/>
  <c r="N6" i="75"/>
  <c r="M6" i="75"/>
  <c r="L6" i="75"/>
  <c r="K6" i="75"/>
  <c r="J6" i="75"/>
  <c r="I6" i="75"/>
  <c r="H6" i="75"/>
  <c r="G6" i="75"/>
  <c r="F6" i="75"/>
  <c r="AD3" i="75"/>
  <c r="AA3" i="75"/>
  <c r="U3" i="75"/>
  <c r="L3" i="75"/>
  <c r="L4" i="75"/>
  <c r="G3" i="75"/>
  <c r="D3" i="75"/>
  <c r="A1" i="75"/>
  <c r="S79" i="74"/>
  <c r="AA78" i="74"/>
  <c r="S78" i="74"/>
  <c r="AA77" i="74"/>
  <c r="S77" i="74"/>
  <c r="F65" i="74"/>
  <c r="F64" i="74"/>
  <c r="Q54" i="74"/>
  <c r="Q53" i="74"/>
  <c r="AD49" i="74"/>
  <c r="AC49" i="74"/>
  <c r="AB49" i="74"/>
  <c r="AA49" i="74"/>
  <c r="Z49" i="74"/>
  <c r="Y49" i="74"/>
  <c r="X49" i="74"/>
  <c r="W49" i="74"/>
  <c r="V49" i="74"/>
  <c r="U49" i="74"/>
  <c r="T49" i="74"/>
  <c r="S49" i="74"/>
  <c r="R49" i="74"/>
  <c r="Q49" i="74"/>
  <c r="P49" i="74"/>
  <c r="O49" i="74"/>
  <c r="N49" i="74"/>
  <c r="M49" i="74"/>
  <c r="L49" i="74"/>
  <c r="K49" i="74"/>
  <c r="J49" i="74"/>
  <c r="I49" i="74"/>
  <c r="H49" i="74"/>
  <c r="G49" i="74"/>
  <c r="F49" i="74"/>
  <c r="AD48" i="74"/>
  <c r="AC48" i="74"/>
  <c r="AB48" i="74"/>
  <c r="AA48" i="74"/>
  <c r="Z48" i="74"/>
  <c r="Y48" i="74"/>
  <c r="X48" i="74"/>
  <c r="W48" i="74"/>
  <c r="V48" i="74"/>
  <c r="U48" i="74"/>
  <c r="T48" i="74"/>
  <c r="S48" i="74"/>
  <c r="R48" i="74"/>
  <c r="Q48" i="74"/>
  <c r="P48" i="74"/>
  <c r="O48" i="74"/>
  <c r="N48" i="74"/>
  <c r="AD47" i="74"/>
  <c r="AC47" i="74"/>
  <c r="AB47" i="74"/>
  <c r="AA47" i="74"/>
  <c r="Z47" i="74"/>
  <c r="Y47" i="74"/>
  <c r="X47" i="74"/>
  <c r="W47" i="74"/>
  <c r="V47" i="74"/>
  <c r="U47" i="74"/>
  <c r="T47" i="74"/>
  <c r="S47" i="74"/>
  <c r="R47" i="74"/>
  <c r="Q47" i="74"/>
  <c r="P47" i="74"/>
  <c r="O47" i="74"/>
  <c r="N47" i="74"/>
  <c r="M47" i="74"/>
  <c r="L47" i="74"/>
  <c r="K47" i="74"/>
  <c r="J47" i="74"/>
  <c r="I47" i="74"/>
  <c r="H47" i="74"/>
  <c r="G47" i="74"/>
  <c r="F47" i="74"/>
  <c r="AD46" i="74"/>
  <c r="AD54" i="74"/>
  <c r="AC46" i="74"/>
  <c r="AC54" i="74"/>
  <c r="AB46" i="74"/>
  <c r="AB54" i="74"/>
  <c r="AA46" i="74"/>
  <c r="AA54" i="74"/>
  <c r="Z46" i="74"/>
  <c r="Z54" i="74"/>
  <c r="Y46" i="74"/>
  <c r="Y54" i="74"/>
  <c r="X46" i="74"/>
  <c r="X54" i="74"/>
  <c r="W46" i="74"/>
  <c r="W54" i="74"/>
  <c r="V46" i="74"/>
  <c r="V54" i="74"/>
  <c r="U46" i="74"/>
  <c r="U54" i="74"/>
  <c r="T46" i="74"/>
  <c r="T54" i="74"/>
  <c r="S46" i="74"/>
  <c r="S54" i="74"/>
  <c r="R46" i="74"/>
  <c r="R54" i="74"/>
  <c r="Q46" i="74"/>
  <c r="P46" i="74"/>
  <c r="P54" i="74"/>
  <c r="O46" i="74"/>
  <c r="O54" i="74"/>
  <c r="N46" i="74"/>
  <c r="N54" i="74"/>
  <c r="M46" i="74"/>
  <c r="M54" i="74"/>
  <c r="L46" i="74"/>
  <c r="L54" i="74"/>
  <c r="K46" i="74"/>
  <c r="K54" i="74"/>
  <c r="J46" i="74"/>
  <c r="J54" i="74"/>
  <c r="I46" i="74"/>
  <c r="H46" i="74"/>
  <c r="H54" i="74"/>
  <c r="G46" i="74"/>
  <c r="G54" i="74"/>
  <c r="F46" i="74"/>
  <c r="F54" i="74"/>
  <c r="AF44" i="74"/>
  <c r="AE44" i="74"/>
  <c r="AF43" i="74"/>
  <c r="AE43" i="74"/>
  <c r="AF42" i="74"/>
  <c r="AE42" i="74"/>
  <c r="AF41" i="74"/>
  <c r="AE41" i="74"/>
  <c r="AF40" i="74"/>
  <c r="AE40" i="74"/>
  <c r="AF39" i="74"/>
  <c r="AE39" i="74"/>
  <c r="AF38" i="74"/>
  <c r="AE38" i="74"/>
  <c r="AF37" i="74"/>
  <c r="AE37" i="74"/>
  <c r="AF36" i="74"/>
  <c r="AE36" i="74"/>
  <c r="AF35" i="74"/>
  <c r="AE35" i="74"/>
  <c r="AF34" i="74"/>
  <c r="AE34" i="74"/>
  <c r="AF33" i="74"/>
  <c r="AE33" i="74"/>
  <c r="AF32" i="74"/>
  <c r="AE32" i="74"/>
  <c r="AF31" i="74"/>
  <c r="AE31" i="74"/>
  <c r="AF30" i="74"/>
  <c r="AE30" i="74"/>
  <c r="AF29" i="74"/>
  <c r="AE29" i="74"/>
  <c r="AF28" i="74"/>
  <c r="AE28" i="74"/>
  <c r="AF27" i="74"/>
  <c r="AE27" i="74"/>
  <c r="AF26" i="74"/>
  <c r="AE26" i="74"/>
  <c r="AF25" i="74"/>
  <c r="AE25" i="74"/>
  <c r="AF24" i="74"/>
  <c r="AE24" i="74"/>
  <c r="AF23" i="74"/>
  <c r="AE23" i="74"/>
  <c r="AF22" i="74"/>
  <c r="AE22" i="74"/>
  <c r="AF21" i="74"/>
  <c r="AE21" i="74"/>
  <c r="AF20" i="74"/>
  <c r="AE20" i="74"/>
  <c r="AF19" i="74"/>
  <c r="AE19" i="74"/>
  <c r="AF18" i="74"/>
  <c r="AE18" i="74"/>
  <c r="AF17" i="74"/>
  <c r="AE17" i="74"/>
  <c r="AF16" i="74"/>
  <c r="AE16" i="74"/>
  <c r="AF15" i="74"/>
  <c r="AE15" i="74"/>
  <c r="AF14" i="74"/>
  <c r="AE14" i="74"/>
  <c r="AF13" i="74"/>
  <c r="AE13" i="74"/>
  <c r="AF12" i="74"/>
  <c r="AE12" i="74"/>
  <c r="AF11" i="74"/>
  <c r="AE11" i="74"/>
  <c r="AF10" i="74"/>
  <c r="AE10" i="74"/>
  <c r="AE9" i="74"/>
  <c r="AD7" i="74"/>
  <c r="AD45" i="74"/>
  <c r="AD53" i="74"/>
  <c r="AC7" i="74"/>
  <c r="AC45" i="74"/>
  <c r="AC53" i="74"/>
  <c r="AB7" i="74"/>
  <c r="AB45" i="74"/>
  <c r="AB53" i="74"/>
  <c r="AA7" i="74"/>
  <c r="AA45" i="74"/>
  <c r="AA53" i="74"/>
  <c r="Z7" i="74"/>
  <c r="Z45" i="74"/>
  <c r="Z53" i="74"/>
  <c r="Y7" i="74"/>
  <c r="Y45" i="74"/>
  <c r="Y53" i="74"/>
  <c r="X7" i="74"/>
  <c r="X45" i="74"/>
  <c r="X53" i="74"/>
  <c r="W7" i="74"/>
  <c r="W45" i="74"/>
  <c r="W53" i="74"/>
  <c r="V7" i="74"/>
  <c r="V45" i="74"/>
  <c r="V53" i="74"/>
  <c r="U7" i="74"/>
  <c r="U45" i="74"/>
  <c r="U53" i="74"/>
  <c r="T7" i="74"/>
  <c r="T45" i="74"/>
  <c r="T53" i="74"/>
  <c r="S7" i="74"/>
  <c r="S45" i="74"/>
  <c r="S53" i="74"/>
  <c r="R7" i="74"/>
  <c r="R45" i="74"/>
  <c r="R53" i="74"/>
  <c r="Q7" i="74"/>
  <c r="Q45" i="74"/>
  <c r="P7" i="74"/>
  <c r="P45" i="74"/>
  <c r="P53" i="74"/>
  <c r="O7" i="74"/>
  <c r="O45" i="74"/>
  <c r="O53" i="74"/>
  <c r="N7" i="74"/>
  <c r="N45" i="74"/>
  <c r="N53" i="74"/>
  <c r="M7" i="74"/>
  <c r="M45" i="74"/>
  <c r="M53" i="74"/>
  <c r="L7" i="74"/>
  <c r="L45" i="74"/>
  <c r="L53" i="74"/>
  <c r="K7" i="74"/>
  <c r="K45" i="74"/>
  <c r="K53" i="74"/>
  <c r="J7" i="74"/>
  <c r="J45" i="74"/>
  <c r="J53" i="74"/>
  <c r="I7" i="74"/>
  <c r="H7" i="74"/>
  <c r="H45" i="74"/>
  <c r="H53" i="74"/>
  <c r="G7" i="74"/>
  <c r="F7" i="74"/>
  <c r="F45" i="74"/>
  <c r="F53" i="74"/>
  <c r="F48" i="74"/>
  <c r="AD6" i="74"/>
  <c r="AC6" i="74"/>
  <c r="AB6" i="74"/>
  <c r="AA6" i="74"/>
  <c r="Z6" i="74"/>
  <c r="Y6" i="74"/>
  <c r="X6" i="74"/>
  <c r="W6" i="74"/>
  <c r="V6" i="74"/>
  <c r="U6" i="74"/>
  <c r="T6" i="74"/>
  <c r="S6" i="74"/>
  <c r="R6" i="74"/>
  <c r="Q6" i="74"/>
  <c r="P6" i="74"/>
  <c r="O6" i="74"/>
  <c r="N6" i="74"/>
  <c r="M6" i="74"/>
  <c r="L6" i="74"/>
  <c r="K6" i="74"/>
  <c r="J6" i="74"/>
  <c r="I6" i="74"/>
  <c r="H6" i="74"/>
  <c r="G6" i="74"/>
  <c r="F6" i="74"/>
  <c r="AD3" i="74"/>
  <c r="AA3" i="74"/>
  <c r="U3" i="74"/>
  <c r="R3" i="74"/>
  <c r="L3" i="74"/>
  <c r="L4" i="74"/>
  <c r="G3" i="74"/>
  <c r="D3" i="74"/>
  <c r="A1" i="74"/>
  <c r="S79" i="73"/>
  <c r="AA78" i="73"/>
  <c r="S78" i="73"/>
  <c r="AA77" i="73"/>
  <c r="S77" i="73"/>
  <c r="F65" i="73"/>
  <c r="F64" i="73"/>
  <c r="R3" i="73"/>
  <c r="Q54" i="73"/>
  <c r="Q53" i="73"/>
  <c r="AD49" i="73"/>
  <c r="AC49" i="73"/>
  <c r="AB49" i="73"/>
  <c r="AA49" i="73"/>
  <c r="Z49" i="73"/>
  <c r="Y49" i="73"/>
  <c r="X49" i="73"/>
  <c r="W49" i="73"/>
  <c r="V49" i="73"/>
  <c r="U49" i="73"/>
  <c r="T49" i="73"/>
  <c r="S49" i="73"/>
  <c r="R49" i="73"/>
  <c r="Q49" i="73"/>
  <c r="P49" i="73"/>
  <c r="O49" i="73"/>
  <c r="N49" i="73"/>
  <c r="M49" i="73"/>
  <c r="L49" i="73"/>
  <c r="K49" i="73"/>
  <c r="J49" i="73"/>
  <c r="I49" i="73"/>
  <c r="H49" i="73"/>
  <c r="G49" i="73"/>
  <c r="F49" i="73"/>
  <c r="AD48" i="73"/>
  <c r="AC48" i="73"/>
  <c r="AB48" i="73"/>
  <c r="AA48" i="73"/>
  <c r="Z48" i="73"/>
  <c r="Y48" i="73"/>
  <c r="X48" i="73"/>
  <c r="W48" i="73"/>
  <c r="AD47" i="73"/>
  <c r="AC47" i="73"/>
  <c r="AB47" i="73"/>
  <c r="AA47" i="73"/>
  <c r="Z47" i="73"/>
  <c r="Y47" i="73"/>
  <c r="X47" i="73"/>
  <c r="W47" i="73"/>
  <c r="V47" i="73"/>
  <c r="U47" i="73"/>
  <c r="T47" i="73"/>
  <c r="S47" i="73"/>
  <c r="R47" i="73"/>
  <c r="Q47" i="73"/>
  <c r="P47" i="73"/>
  <c r="O47" i="73"/>
  <c r="N47" i="73"/>
  <c r="M47" i="73"/>
  <c r="L47" i="73"/>
  <c r="K47" i="73"/>
  <c r="J47" i="73"/>
  <c r="I47" i="73"/>
  <c r="H47" i="73"/>
  <c r="G47" i="73"/>
  <c r="F47" i="73"/>
  <c r="AD46" i="73"/>
  <c r="AD54" i="73"/>
  <c r="AC46" i="73"/>
  <c r="AC54" i="73"/>
  <c r="AB46" i="73"/>
  <c r="AB54" i="73"/>
  <c r="AA46" i="73"/>
  <c r="AA54" i="73"/>
  <c r="Z46" i="73"/>
  <c r="Z54" i="73"/>
  <c r="Y46" i="73"/>
  <c r="Y54" i="73"/>
  <c r="X46" i="73"/>
  <c r="X54" i="73"/>
  <c r="W46" i="73"/>
  <c r="W54" i="73"/>
  <c r="V46" i="73"/>
  <c r="V54" i="73"/>
  <c r="U46" i="73"/>
  <c r="U54" i="73"/>
  <c r="T46" i="73"/>
  <c r="T54" i="73"/>
  <c r="S46" i="73"/>
  <c r="S54" i="73"/>
  <c r="R46" i="73"/>
  <c r="R54" i="73"/>
  <c r="Q46" i="73"/>
  <c r="P46" i="73"/>
  <c r="P54" i="73"/>
  <c r="O46" i="73"/>
  <c r="O54" i="73"/>
  <c r="N46" i="73"/>
  <c r="N54" i="73"/>
  <c r="M46" i="73"/>
  <c r="M54" i="73"/>
  <c r="L46" i="73"/>
  <c r="L54" i="73"/>
  <c r="K46" i="73"/>
  <c r="K54" i="73"/>
  <c r="J46" i="73"/>
  <c r="J54" i="73"/>
  <c r="I46" i="73"/>
  <c r="I54" i="73"/>
  <c r="H46" i="73"/>
  <c r="G46" i="73"/>
  <c r="G54" i="73"/>
  <c r="F46" i="73"/>
  <c r="F54" i="73"/>
  <c r="AF44" i="73"/>
  <c r="AE44" i="73"/>
  <c r="AF43" i="73"/>
  <c r="AE43" i="73"/>
  <c r="AF42" i="73"/>
  <c r="AE42" i="73"/>
  <c r="AF41" i="73"/>
  <c r="AE41" i="73"/>
  <c r="AF40" i="73"/>
  <c r="AE40" i="73"/>
  <c r="AF39" i="73"/>
  <c r="AE39" i="73"/>
  <c r="AF38" i="73"/>
  <c r="AE38" i="73"/>
  <c r="AF37" i="73"/>
  <c r="AE37" i="73"/>
  <c r="AF36" i="73"/>
  <c r="AE36" i="73"/>
  <c r="AF35" i="73"/>
  <c r="AE35" i="73"/>
  <c r="AF34" i="73"/>
  <c r="AE34" i="73"/>
  <c r="AF33" i="73"/>
  <c r="AE33" i="73"/>
  <c r="AF32" i="73"/>
  <c r="AE32" i="73"/>
  <c r="AF31" i="73"/>
  <c r="AE31" i="73"/>
  <c r="AF30" i="73"/>
  <c r="AE30" i="73"/>
  <c r="AF29" i="73"/>
  <c r="AE29" i="73"/>
  <c r="AF28" i="73"/>
  <c r="AE28" i="73"/>
  <c r="AF27" i="73"/>
  <c r="AE27" i="73"/>
  <c r="AF26" i="73"/>
  <c r="AE26" i="73"/>
  <c r="AF25" i="73"/>
  <c r="AE25" i="73"/>
  <c r="AF24" i="73"/>
  <c r="AE24" i="73"/>
  <c r="AE23" i="73"/>
  <c r="AF23" i="73"/>
  <c r="AE22" i="73"/>
  <c r="AF22" i="73"/>
  <c r="AE21" i="73"/>
  <c r="AF21" i="73"/>
  <c r="AF20" i="73"/>
  <c r="AE20" i="73"/>
  <c r="AE19" i="73"/>
  <c r="AF19" i="73"/>
  <c r="AE18" i="73"/>
  <c r="AF18" i="73"/>
  <c r="AE17" i="73"/>
  <c r="AF17" i="73"/>
  <c r="AE16" i="73"/>
  <c r="AF16" i="73"/>
  <c r="AE15" i="73"/>
  <c r="AF15" i="73"/>
  <c r="AE14" i="73"/>
  <c r="AF14" i="73"/>
  <c r="AE13" i="73"/>
  <c r="AF13" i="73"/>
  <c r="AE12" i="73"/>
  <c r="AF12" i="73"/>
  <c r="AE11" i="73"/>
  <c r="AF11" i="73"/>
  <c r="AE10" i="73"/>
  <c r="AF10" i="73"/>
  <c r="AE9" i="73"/>
  <c r="AD7" i="73"/>
  <c r="AD45" i="73"/>
  <c r="AD53" i="73"/>
  <c r="AC7" i="73"/>
  <c r="AC45" i="73"/>
  <c r="AC53" i="73"/>
  <c r="AB7" i="73"/>
  <c r="AB45" i="73"/>
  <c r="AB53" i="73"/>
  <c r="AA7" i="73"/>
  <c r="AA45" i="73"/>
  <c r="AA53" i="73"/>
  <c r="Z7" i="73"/>
  <c r="Z45" i="73"/>
  <c r="Z53" i="73"/>
  <c r="Y7" i="73"/>
  <c r="Y45" i="73"/>
  <c r="Y53" i="73"/>
  <c r="X7" i="73"/>
  <c r="X45" i="73"/>
  <c r="X53" i="73"/>
  <c r="W7" i="73"/>
  <c r="W45" i="73"/>
  <c r="W53" i="73"/>
  <c r="V7" i="73"/>
  <c r="V45" i="73"/>
  <c r="V53" i="73"/>
  <c r="V48" i="73"/>
  <c r="U7" i="73"/>
  <c r="U45" i="73"/>
  <c r="U53" i="73"/>
  <c r="T7" i="73"/>
  <c r="T45" i="73"/>
  <c r="T53" i="73"/>
  <c r="T48" i="73"/>
  <c r="S7" i="73"/>
  <c r="S45" i="73"/>
  <c r="S53" i="73"/>
  <c r="R7" i="73"/>
  <c r="R45" i="73"/>
  <c r="R53" i="73"/>
  <c r="R48" i="73"/>
  <c r="Q7" i="73"/>
  <c r="Q45" i="73"/>
  <c r="P7" i="73"/>
  <c r="P48" i="73"/>
  <c r="O7" i="73"/>
  <c r="O45" i="73"/>
  <c r="O53" i="73"/>
  <c r="N7" i="73"/>
  <c r="N45" i="73"/>
  <c r="N53" i="73"/>
  <c r="N48" i="73"/>
  <c r="M7" i="73"/>
  <c r="M45" i="73"/>
  <c r="M53" i="73"/>
  <c r="L7" i="73"/>
  <c r="L48" i="73"/>
  <c r="K7" i="73"/>
  <c r="K45" i="73"/>
  <c r="K53" i="73"/>
  <c r="J7" i="73"/>
  <c r="J45" i="73"/>
  <c r="J48" i="73"/>
  <c r="I7" i="73"/>
  <c r="I45" i="73"/>
  <c r="I53" i="73"/>
  <c r="H7" i="73"/>
  <c r="H45" i="73"/>
  <c r="H53" i="73"/>
  <c r="H48" i="73"/>
  <c r="G7" i="73"/>
  <c r="G45" i="73"/>
  <c r="G53" i="73"/>
  <c r="F7" i="73"/>
  <c r="F45" i="73"/>
  <c r="F53" i="73"/>
  <c r="F48" i="73"/>
  <c r="AD6" i="73"/>
  <c r="AC6" i="73"/>
  <c r="AB6" i="73"/>
  <c r="AA6" i="73"/>
  <c r="Z6" i="73"/>
  <c r="Y6" i="73"/>
  <c r="X6" i="73"/>
  <c r="W6" i="73"/>
  <c r="V6" i="73"/>
  <c r="U6" i="73"/>
  <c r="T6" i="73"/>
  <c r="S6" i="73"/>
  <c r="R6" i="73"/>
  <c r="Q6" i="73"/>
  <c r="P6" i="73"/>
  <c r="O6" i="73"/>
  <c r="N6" i="73"/>
  <c r="M6" i="73"/>
  <c r="L6" i="73"/>
  <c r="K6" i="73"/>
  <c r="J6" i="73"/>
  <c r="I6" i="73"/>
  <c r="H6" i="73"/>
  <c r="G6" i="73"/>
  <c r="F6" i="73"/>
  <c r="AD3" i="73"/>
  <c r="AA3" i="73"/>
  <c r="AA5" i="73"/>
  <c r="U3" i="73"/>
  <c r="L3" i="73"/>
  <c r="L4" i="73"/>
  <c r="G3" i="73"/>
  <c r="D3" i="73"/>
  <c r="A1" i="73"/>
  <c r="S79" i="72"/>
  <c r="AA78" i="72"/>
  <c r="S78" i="72"/>
  <c r="AA77" i="72"/>
  <c r="S77" i="72"/>
  <c r="F65" i="72"/>
  <c r="M17" i="65"/>
  <c r="F64" i="72"/>
  <c r="Q54" i="72"/>
  <c r="Q53" i="72"/>
  <c r="AD49" i="72"/>
  <c r="AC49" i="72"/>
  <c r="AB49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  <c r="F49" i="72"/>
  <c r="AD48" i="72"/>
  <c r="AC48" i="72"/>
  <c r="AB48" i="72"/>
  <c r="AA48" i="72"/>
  <c r="Z48" i="72"/>
  <c r="Y48" i="72"/>
  <c r="X48" i="72"/>
  <c r="W48" i="72"/>
  <c r="AD47" i="72"/>
  <c r="AC47" i="72"/>
  <c r="AB47" i="72"/>
  <c r="AA47" i="72"/>
  <c r="Z47" i="72"/>
  <c r="Y47" i="72"/>
  <c r="X47" i="72"/>
  <c r="W47" i="72"/>
  <c r="V47" i="72"/>
  <c r="U47" i="72"/>
  <c r="T47" i="72"/>
  <c r="S47" i="72"/>
  <c r="R47" i="72"/>
  <c r="Q47" i="72"/>
  <c r="P47" i="72"/>
  <c r="O47" i="72"/>
  <c r="N47" i="72"/>
  <c r="M47" i="72"/>
  <c r="L47" i="72"/>
  <c r="K47" i="72"/>
  <c r="J47" i="72"/>
  <c r="I47" i="72"/>
  <c r="H47" i="72"/>
  <c r="G47" i="72"/>
  <c r="F47" i="72"/>
  <c r="AD46" i="72"/>
  <c r="AD54" i="72"/>
  <c r="AC46" i="72"/>
  <c r="AC54" i="72"/>
  <c r="AB46" i="72"/>
  <c r="AB54" i="72"/>
  <c r="AA46" i="72"/>
  <c r="AA54" i="72"/>
  <c r="Z46" i="72"/>
  <c r="Z54" i="72"/>
  <c r="Y46" i="72"/>
  <c r="Y54" i="72"/>
  <c r="X46" i="72"/>
  <c r="X54" i="72"/>
  <c r="W46" i="72"/>
  <c r="W54" i="72"/>
  <c r="V46" i="72"/>
  <c r="V54" i="72"/>
  <c r="U46" i="72"/>
  <c r="U54" i="72"/>
  <c r="T46" i="72"/>
  <c r="T54" i="72"/>
  <c r="S46" i="72"/>
  <c r="S54" i="72"/>
  <c r="R46" i="72"/>
  <c r="R54" i="72"/>
  <c r="Q46" i="72"/>
  <c r="P46" i="72"/>
  <c r="P54" i="72"/>
  <c r="O46" i="72"/>
  <c r="O54" i="72"/>
  <c r="N46" i="72"/>
  <c r="N54" i="72"/>
  <c r="M46" i="72"/>
  <c r="M54" i="72"/>
  <c r="L46" i="72"/>
  <c r="L54" i="72"/>
  <c r="K46" i="72"/>
  <c r="K54" i="72"/>
  <c r="J46" i="72"/>
  <c r="J54" i="72"/>
  <c r="I46" i="72"/>
  <c r="I54" i="72"/>
  <c r="H46" i="72"/>
  <c r="H54" i="72"/>
  <c r="G46" i="72"/>
  <c r="G54" i="72"/>
  <c r="F46" i="72"/>
  <c r="F54" i="72"/>
  <c r="AF44" i="72"/>
  <c r="AE44" i="72"/>
  <c r="AF43" i="72"/>
  <c r="AE43" i="72"/>
  <c r="AF42" i="72"/>
  <c r="AE42" i="72"/>
  <c r="AF41" i="72"/>
  <c r="AE41" i="72"/>
  <c r="AF40" i="72"/>
  <c r="AE40" i="72"/>
  <c r="AF39" i="72"/>
  <c r="AE39" i="72"/>
  <c r="AF38" i="72"/>
  <c r="AE38" i="72"/>
  <c r="AF37" i="72"/>
  <c r="AE37" i="72"/>
  <c r="AF36" i="72"/>
  <c r="AE36" i="72"/>
  <c r="AF35" i="72"/>
  <c r="AE35" i="72"/>
  <c r="AF34" i="72"/>
  <c r="AE34" i="72"/>
  <c r="AF33" i="72"/>
  <c r="AE33" i="72"/>
  <c r="AF32" i="72"/>
  <c r="AE32" i="72"/>
  <c r="AF31" i="72"/>
  <c r="AE31" i="72"/>
  <c r="AF30" i="72"/>
  <c r="AE30" i="72"/>
  <c r="AF29" i="72"/>
  <c r="AE29" i="72"/>
  <c r="AF28" i="72"/>
  <c r="AE28" i="72"/>
  <c r="AF27" i="72"/>
  <c r="AE27" i="72"/>
  <c r="AF26" i="72"/>
  <c r="AE26" i="72"/>
  <c r="AF25" i="72"/>
  <c r="AE25" i="72"/>
  <c r="AF24" i="72"/>
  <c r="AE24" i="72"/>
  <c r="AF23" i="72"/>
  <c r="AE23" i="72"/>
  <c r="AF22" i="72"/>
  <c r="AE22" i="72"/>
  <c r="AF21" i="72"/>
  <c r="AE21" i="72"/>
  <c r="AF20" i="72"/>
  <c r="AE20" i="72"/>
  <c r="AF19" i="72"/>
  <c r="AE19" i="72"/>
  <c r="AF18" i="72"/>
  <c r="AE18" i="72"/>
  <c r="AF17" i="72"/>
  <c r="AE17" i="72"/>
  <c r="AF16" i="72"/>
  <c r="AE16" i="72"/>
  <c r="AF15" i="72"/>
  <c r="AE15" i="72"/>
  <c r="AF14" i="72"/>
  <c r="AE14" i="72"/>
  <c r="AF13" i="72"/>
  <c r="AE13" i="72"/>
  <c r="AE12" i="72"/>
  <c r="AF12" i="72"/>
  <c r="AE11" i="72"/>
  <c r="AF11" i="72"/>
  <c r="AE10" i="72"/>
  <c r="AF10" i="72"/>
  <c r="AE9" i="72"/>
  <c r="AD7" i="72"/>
  <c r="AD45" i="72"/>
  <c r="AD53" i="72"/>
  <c r="AC7" i="72"/>
  <c r="AC45" i="72"/>
  <c r="AC53" i="72"/>
  <c r="AB7" i="72"/>
  <c r="AB45" i="72"/>
  <c r="AB53" i="72"/>
  <c r="AA7" i="72"/>
  <c r="AA45" i="72"/>
  <c r="AA53" i="72"/>
  <c r="Z7" i="72"/>
  <c r="Z45" i="72"/>
  <c r="Z53" i="72"/>
  <c r="Y7" i="72"/>
  <c r="Y45" i="72"/>
  <c r="Y53" i="72"/>
  <c r="X7" i="72"/>
  <c r="X45" i="72"/>
  <c r="X53" i="72"/>
  <c r="W7" i="72"/>
  <c r="W45" i="72"/>
  <c r="W53" i="72"/>
  <c r="V7" i="72"/>
  <c r="V45" i="72"/>
  <c r="V53" i="72"/>
  <c r="V48" i="72"/>
  <c r="U7" i="72"/>
  <c r="U45" i="72"/>
  <c r="U53" i="72"/>
  <c r="T7" i="72"/>
  <c r="T45" i="72"/>
  <c r="T53" i="72"/>
  <c r="T48" i="72"/>
  <c r="S7" i="72"/>
  <c r="S45" i="72"/>
  <c r="S53" i="72"/>
  <c r="R7" i="72"/>
  <c r="R45" i="72"/>
  <c r="R53" i="72"/>
  <c r="R48" i="72"/>
  <c r="Q7" i="72"/>
  <c r="Q45" i="72"/>
  <c r="P7" i="72"/>
  <c r="P45" i="72"/>
  <c r="P53" i="72"/>
  <c r="P48" i="72"/>
  <c r="O7" i="72"/>
  <c r="O45" i="72"/>
  <c r="O53" i="72"/>
  <c r="N7" i="72"/>
  <c r="N45" i="72"/>
  <c r="N53" i="72"/>
  <c r="N48" i="72"/>
  <c r="M7" i="72"/>
  <c r="M45" i="72"/>
  <c r="M53" i="72"/>
  <c r="L7" i="72"/>
  <c r="L45" i="72"/>
  <c r="L53" i="72"/>
  <c r="L48" i="72"/>
  <c r="K7" i="72"/>
  <c r="K45" i="72"/>
  <c r="K53" i="72"/>
  <c r="J7" i="72"/>
  <c r="J48" i="72"/>
  <c r="I7" i="72"/>
  <c r="I45" i="72"/>
  <c r="I53" i="72"/>
  <c r="H7" i="72"/>
  <c r="H45" i="72"/>
  <c r="H53" i="72"/>
  <c r="H48" i="72"/>
  <c r="G7" i="72"/>
  <c r="F7" i="72"/>
  <c r="F45" i="72"/>
  <c r="F48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AD3" i="72"/>
  <c r="AA3" i="72"/>
  <c r="AA5" i="72"/>
  <c r="U3" i="72"/>
  <c r="L3" i="72"/>
  <c r="I17" i="65"/>
  <c r="G3" i="72"/>
  <c r="D3" i="72"/>
  <c r="A1" i="72"/>
  <c r="S79" i="71"/>
  <c r="AA78" i="71"/>
  <c r="S78" i="71"/>
  <c r="AA77" i="71"/>
  <c r="S77" i="71"/>
  <c r="F65" i="71"/>
  <c r="M16" i="65"/>
  <c r="F64" i="71"/>
  <c r="R3" i="71"/>
  <c r="Q54" i="71"/>
  <c r="Q53" i="71"/>
  <c r="AD49" i="71"/>
  <c r="AC49" i="71"/>
  <c r="AB49" i="71"/>
  <c r="AA49" i="71"/>
  <c r="Z49" i="71"/>
  <c r="Y49" i="71"/>
  <c r="X49" i="71"/>
  <c r="W49" i="71"/>
  <c r="V49" i="71"/>
  <c r="U49" i="71"/>
  <c r="T49" i="71"/>
  <c r="S49" i="71"/>
  <c r="R49" i="71"/>
  <c r="Q49" i="71"/>
  <c r="P49" i="71"/>
  <c r="O49" i="71"/>
  <c r="N49" i="71"/>
  <c r="M49" i="71"/>
  <c r="L49" i="71"/>
  <c r="K49" i="71"/>
  <c r="J49" i="71"/>
  <c r="I49" i="71"/>
  <c r="H49" i="71"/>
  <c r="G49" i="71"/>
  <c r="F49" i="71"/>
  <c r="AD48" i="71"/>
  <c r="AC48" i="71"/>
  <c r="AB48" i="71"/>
  <c r="AA48" i="71"/>
  <c r="Z48" i="71"/>
  <c r="Y48" i="71"/>
  <c r="X48" i="71"/>
  <c r="W48" i="71"/>
  <c r="AD47" i="71"/>
  <c r="AC47" i="71"/>
  <c r="AB47" i="71"/>
  <c r="AA47" i="71"/>
  <c r="Z47" i="71"/>
  <c r="Y47" i="71"/>
  <c r="X47" i="71"/>
  <c r="W47" i="71"/>
  <c r="V47" i="71"/>
  <c r="U47" i="71"/>
  <c r="T47" i="71"/>
  <c r="S47" i="71"/>
  <c r="R47" i="71"/>
  <c r="Q47" i="71"/>
  <c r="P47" i="71"/>
  <c r="O47" i="71"/>
  <c r="N47" i="71"/>
  <c r="M47" i="71"/>
  <c r="L47" i="71"/>
  <c r="K47" i="71"/>
  <c r="J47" i="71"/>
  <c r="I47" i="71"/>
  <c r="H47" i="71"/>
  <c r="G47" i="71"/>
  <c r="F47" i="71"/>
  <c r="AD46" i="71"/>
  <c r="AD54" i="71"/>
  <c r="AC46" i="71"/>
  <c r="AC54" i="71"/>
  <c r="AB46" i="71"/>
  <c r="AB54" i="71"/>
  <c r="AA46" i="71"/>
  <c r="AA54" i="71"/>
  <c r="Z46" i="71"/>
  <c r="Z54" i="71"/>
  <c r="Y46" i="71"/>
  <c r="Y54" i="71"/>
  <c r="X46" i="71"/>
  <c r="X54" i="71"/>
  <c r="W46" i="71"/>
  <c r="W54" i="71"/>
  <c r="V46" i="71"/>
  <c r="V54" i="71"/>
  <c r="U46" i="71"/>
  <c r="U54" i="71"/>
  <c r="T46" i="71"/>
  <c r="T54" i="71"/>
  <c r="S46" i="71"/>
  <c r="S54" i="71"/>
  <c r="R46" i="71"/>
  <c r="R54" i="71"/>
  <c r="Q46" i="71"/>
  <c r="P46" i="71"/>
  <c r="P54" i="71"/>
  <c r="O46" i="71"/>
  <c r="O54" i="71"/>
  <c r="N46" i="71"/>
  <c r="N54" i="71"/>
  <c r="M46" i="71"/>
  <c r="M54" i="71"/>
  <c r="L46" i="71"/>
  <c r="L54" i="71"/>
  <c r="K46" i="71"/>
  <c r="K54" i="71"/>
  <c r="J46" i="71"/>
  <c r="J54" i="71"/>
  <c r="I46" i="71"/>
  <c r="I54" i="71"/>
  <c r="H46" i="71"/>
  <c r="H54" i="71"/>
  <c r="G46" i="71"/>
  <c r="G54" i="71"/>
  <c r="F46" i="71"/>
  <c r="F54" i="71"/>
  <c r="AF44" i="71"/>
  <c r="AE44" i="71"/>
  <c r="AF43" i="71"/>
  <c r="AE43" i="71"/>
  <c r="AF42" i="71"/>
  <c r="AE42" i="71"/>
  <c r="AF41" i="71"/>
  <c r="AE41" i="71"/>
  <c r="AF40" i="71"/>
  <c r="AE40" i="71"/>
  <c r="AF39" i="71"/>
  <c r="AE39" i="71"/>
  <c r="AF38" i="71"/>
  <c r="AE38" i="71"/>
  <c r="AF37" i="71"/>
  <c r="AE37" i="71"/>
  <c r="AF36" i="71"/>
  <c r="AE36" i="71"/>
  <c r="AF35" i="71"/>
  <c r="AE35" i="71"/>
  <c r="AF34" i="71"/>
  <c r="AE34" i="71"/>
  <c r="AF33" i="71"/>
  <c r="AE33" i="71"/>
  <c r="AF32" i="71"/>
  <c r="AE32" i="71"/>
  <c r="AF31" i="71"/>
  <c r="AE31" i="71"/>
  <c r="AF30" i="71"/>
  <c r="AE30" i="71"/>
  <c r="AF29" i="71"/>
  <c r="AE29" i="71"/>
  <c r="AE28" i="71"/>
  <c r="AF28" i="71"/>
  <c r="AF27" i="71"/>
  <c r="AE27" i="71"/>
  <c r="AE26" i="71"/>
  <c r="AF26" i="71"/>
  <c r="AF25" i="71"/>
  <c r="AE25" i="71"/>
  <c r="AE24" i="71"/>
  <c r="AF24" i="71"/>
  <c r="AF23" i="71"/>
  <c r="AE23" i="71"/>
  <c r="AE22" i="71"/>
  <c r="AF22" i="71"/>
  <c r="AF21" i="71"/>
  <c r="AE21" i="71"/>
  <c r="AE20" i="71"/>
  <c r="AF20" i="71"/>
  <c r="AF19" i="71"/>
  <c r="AE19" i="71"/>
  <c r="AE18" i="71"/>
  <c r="AE17" i="71"/>
  <c r="AF17" i="71"/>
  <c r="AE16" i="71"/>
  <c r="AF16" i="71"/>
  <c r="AE15" i="71"/>
  <c r="AF15" i="71"/>
  <c r="AE14" i="71"/>
  <c r="AF14" i="71"/>
  <c r="AE13" i="71"/>
  <c r="AF13" i="71"/>
  <c r="AE12" i="71"/>
  <c r="AF12" i="71"/>
  <c r="AE11" i="71"/>
  <c r="AF11" i="71"/>
  <c r="AE10" i="71"/>
  <c r="AF10" i="71"/>
  <c r="AE9" i="71"/>
  <c r="AD7" i="71"/>
  <c r="AD45" i="71"/>
  <c r="AD53" i="71"/>
  <c r="AC7" i="71"/>
  <c r="AC45" i="71"/>
  <c r="AC53" i="71"/>
  <c r="AB7" i="71"/>
  <c r="AB45" i="71"/>
  <c r="AB53" i="71"/>
  <c r="AA7" i="71"/>
  <c r="AA45" i="71"/>
  <c r="AA53" i="71"/>
  <c r="Z7" i="71"/>
  <c r="Z45" i="71"/>
  <c r="Z53" i="71"/>
  <c r="Y7" i="71"/>
  <c r="Y45" i="71"/>
  <c r="Y53" i="71"/>
  <c r="X7" i="71"/>
  <c r="X45" i="71"/>
  <c r="X53" i="71"/>
  <c r="W7" i="71"/>
  <c r="W45" i="71"/>
  <c r="W53" i="71"/>
  <c r="V7" i="71"/>
  <c r="V48" i="71"/>
  <c r="U7" i="71"/>
  <c r="U45" i="71"/>
  <c r="U53" i="71"/>
  <c r="T7" i="71"/>
  <c r="T48" i="71"/>
  <c r="S7" i="71"/>
  <c r="S45" i="71"/>
  <c r="S53" i="71"/>
  <c r="R7" i="71"/>
  <c r="R45" i="71"/>
  <c r="R53" i="71"/>
  <c r="R48" i="71"/>
  <c r="Q7" i="71"/>
  <c r="Q45" i="71"/>
  <c r="P7" i="71"/>
  <c r="P48" i="71"/>
  <c r="O7" i="71"/>
  <c r="O45" i="71"/>
  <c r="O53" i="71"/>
  <c r="N7" i="71"/>
  <c r="N45" i="71"/>
  <c r="N53" i="71"/>
  <c r="N48" i="71"/>
  <c r="M7" i="71"/>
  <c r="M45" i="71"/>
  <c r="M53" i="71"/>
  <c r="L7" i="71"/>
  <c r="L48" i="71"/>
  <c r="K7" i="71"/>
  <c r="K45" i="71"/>
  <c r="K53" i="71"/>
  <c r="J7" i="71"/>
  <c r="J48" i="71"/>
  <c r="I7" i="71"/>
  <c r="I45" i="71"/>
  <c r="I53" i="71"/>
  <c r="H7" i="71"/>
  <c r="H45" i="71"/>
  <c r="H48" i="71"/>
  <c r="G7" i="71"/>
  <c r="G45" i="71"/>
  <c r="G53" i="71"/>
  <c r="F7" i="71"/>
  <c r="F45" i="71"/>
  <c r="F53" i="71"/>
  <c r="F48" i="71"/>
  <c r="AD6" i="71"/>
  <c r="AC6" i="71"/>
  <c r="AB6" i="71"/>
  <c r="AA6" i="71"/>
  <c r="Z6" i="71"/>
  <c r="Y6" i="71"/>
  <c r="X6" i="71"/>
  <c r="W6" i="71"/>
  <c r="V6" i="71"/>
  <c r="U6" i="71"/>
  <c r="T6" i="71"/>
  <c r="S6" i="71"/>
  <c r="R6" i="71"/>
  <c r="Q6" i="71"/>
  <c r="P6" i="71"/>
  <c r="O6" i="71"/>
  <c r="N6" i="71"/>
  <c r="M6" i="71"/>
  <c r="L6" i="71"/>
  <c r="K6" i="71"/>
  <c r="J6" i="71"/>
  <c r="I6" i="71"/>
  <c r="H6" i="71"/>
  <c r="G6" i="71"/>
  <c r="F6" i="71"/>
  <c r="AF5" i="71"/>
  <c r="AD3" i="71"/>
  <c r="AA5" i="71"/>
  <c r="AA3" i="71"/>
  <c r="U3" i="71"/>
  <c r="L3" i="71"/>
  <c r="I16" i="65"/>
  <c r="G3" i="71"/>
  <c r="D3" i="71"/>
  <c r="A1" i="71"/>
  <c r="Q49" i="64"/>
  <c r="Q48" i="64"/>
  <c r="Q47" i="64"/>
  <c r="Q49" i="63"/>
  <c r="Q48" i="63"/>
  <c r="Q47" i="63"/>
  <c r="Q58" i="60"/>
  <c r="Q56" i="60"/>
  <c r="O23" i="65"/>
  <c r="N23" i="65"/>
  <c r="G48" i="74"/>
  <c r="K48" i="74"/>
  <c r="I48" i="75"/>
  <c r="M48" i="75"/>
  <c r="J48" i="74"/>
  <c r="H48" i="75"/>
  <c r="L48" i="75"/>
  <c r="I48" i="74"/>
  <c r="M48" i="74"/>
  <c r="G48" i="75"/>
  <c r="K48" i="75"/>
  <c r="H48" i="74"/>
  <c r="L48" i="74"/>
  <c r="F48" i="75"/>
  <c r="J48" i="75"/>
  <c r="AF9" i="75"/>
  <c r="AF47" i="75"/>
  <c r="F68" i="75"/>
  <c r="AF9" i="74"/>
  <c r="F68" i="74"/>
  <c r="X65" i="74"/>
  <c r="G48" i="76"/>
  <c r="I48" i="76"/>
  <c r="K48" i="76"/>
  <c r="M48" i="76"/>
  <c r="F48" i="76"/>
  <c r="H48" i="76"/>
  <c r="J48" i="76"/>
  <c r="L48" i="76"/>
  <c r="AE47" i="74"/>
  <c r="J45" i="71"/>
  <c r="J53" i="71"/>
  <c r="P45" i="71"/>
  <c r="P53" i="71"/>
  <c r="T45" i="71"/>
  <c r="T53" i="71"/>
  <c r="V45" i="71"/>
  <c r="V53" i="71"/>
  <c r="I48" i="71"/>
  <c r="K48" i="71"/>
  <c r="M48" i="71"/>
  <c r="O48" i="71"/>
  <c r="Q48" i="71"/>
  <c r="S48" i="71"/>
  <c r="U48" i="71"/>
  <c r="J45" i="72"/>
  <c r="J53" i="72"/>
  <c r="G48" i="72"/>
  <c r="I48" i="72"/>
  <c r="K48" i="72"/>
  <c r="M48" i="72"/>
  <c r="O48" i="72"/>
  <c r="Q48" i="72"/>
  <c r="S48" i="72"/>
  <c r="U48" i="72"/>
  <c r="J53" i="73"/>
  <c r="L45" i="73"/>
  <c r="L53" i="73"/>
  <c r="P45" i="73"/>
  <c r="P53" i="73"/>
  <c r="G48" i="73"/>
  <c r="I48" i="73"/>
  <c r="K48" i="73"/>
  <c r="M48" i="73"/>
  <c r="O48" i="73"/>
  <c r="Q48" i="73"/>
  <c r="S48" i="73"/>
  <c r="U48" i="73"/>
  <c r="R68" i="74"/>
  <c r="AF9" i="73"/>
  <c r="F69" i="73"/>
  <c r="F70" i="73"/>
  <c r="F68" i="73"/>
  <c r="X65" i="73"/>
  <c r="R67" i="74"/>
  <c r="F70" i="75"/>
  <c r="J4" i="66"/>
  <c r="A12" i="65"/>
  <c r="J5" i="66"/>
  <c r="A13" i="65"/>
  <c r="J6" i="66"/>
  <c r="A14" i="65"/>
  <c r="J7" i="66"/>
  <c r="A15" i="65"/>
  <c r="J8" i="66"/>
  <c r="A16" i="65"/>
  <c r="A17" i="65"/>
  <c r="J15" i="66"/>
  <c r="A1" i="65"/>
  <c r="S79" i="64"/>
  <c r="S78" i="64"/>
  <c r="S79" i="63"/>
  <c r="S78" i="63"/>
  <c r="S88" i="60"/>
  <c r="S87" i="60"/>
  <c r="AA78" i="64"/>
  <c r="AA78" i="63"/>
  <c r="B15" i="65"/>
  <c r="B14" i="65"/>
  <c r="B13" i="65"/>
  <c r="B12" i="65"/>
  <c r="B11" i="65"/>
  <c r="B10" i="65"/>
  <c r="O50" i="65"/>
  <c r="O49" i="65"/>
  <c r="Z53" i="65"/>
  <c r="D50" i="65"/>
  <c r="D49" i="65"/>
  <c r="A50" i="65"/>
  <c r="A49" i="65"/>
  <c r="X45" i="65"/>
  <c r="X44" i="65"/>
  <c r="O45" i="65"/>
  <c r="O44" i="65"/>
  <c r="D45" i="65"/>
  <c r="D44" i="65"/>
  <c r="A45" i="65"/>
  <c r="A44" i="65"/>
  <c r="N6" i="65"/>
  <c r="C6" i="65"/>
  <c r="N5" i="65"/>
  <c r="J5" i="65"/>
  <c r="C5" i="65"/>
  <c r="J4" i="65"/>
  <c r="C4" i="65"/>
  <c r="E21" i="65"/>
  <c r="F21" i="65"/>
  <c r="G21" i="65"/>
  <c r="H21" i="65"/>
  <c r="I21" i="65"/>
  <c r="J21" i="65"/>
  <c r="K21" i="65"/>
  <c r="L21" i="65"/>
  <c r="M21" i="65"/>
  <c r="N21" i="65"/>
  <c r="O21" i="65"/>
  <c r="P21" i="65"/>
  <c r="Q21" i="65"/>
  <c r="R21" i="65"/>
  <c r="S21" i="65"/>
  <c r="T21" i="65"/>
  <c r="U21" i="65"/>
  <c r="V21" i="65"/>
  <c r="W21" i="65"/>
  <c r="X21" i="65"/>
  <c r="Y21" i="65"/>
  <c r="Z21" i="65"/>
  <c r="AA21" i="65"/>
  <c r="AB21" i="65"/>
  <c r="D21" i="65"/>
  <c r="V22" i="65"/>
  <c r="W22" i="65"/>
  <c r="X22" i="65"/>
  <c r="Y22" i="65"/>
  <c r="Z22" i="65"/>
  <c r="AA22" i="65"/>
  <c r="AB22" i="65"/>
  <c r="U23" i="65"/>
  <c r="V23" i="65"/>
  <c r="W23" i="65"/>
  <c r="X23" i="65"/>
  <c r="Y23" i="65"/>
  <c r="Z23" i="65"/>
  <c r="AA23" i="65"/>
  <c r="AB23" i="65"/>
  <c r="AD46" i="64"/>
  <c r="AC46" i="64"/>
  <c r="AB46" i="64"/>
  <c r="AA46" i="64"/>
  <c r="AA54" i="64"/>
  <c r="Z46" i="64"/>
  <c r="Y46" i="64"/>
  <c r="X46" i="64"/>
  <c r="W46" i="64"/>
  <c r="V46" i="64"/>
  <c r="U46" i="64"/>
  <c r="T46" i="64"/>
  <c r="S46" i="64"/>
  <c r="R46" i="64"/>
  <c r="Q46" i="64"/>
  <c r="P46" i="64"/>
  <c r="O46" i="64"/>
  <c r="N46" i="64"/>
  <c r="N54" i="64"/>
  <c r="M46" i="64"/>
  <c r="M54" i="64"/>
  <c r="L46" i="64"/>
  <c r="K46" i="64"/>
  <c r="K54" i="64"/>
  <c r="J46" i="64"/>
  <c r="J54" i="64"/>
  <c r="I46" i="64"/>
  <c r="I54" i="64"/>
  <c r="H46" i="64"/>
  <c r="G46" i="64"/>
  <c r="F46" i="64"/>
  <c r="AD46" i="63"/>
  <c r="AC46" i="63"/>
  <c r="AB46" i="63"/>
  <c r="AA46" i="63"/>
  <c r="AA54" i="63"/>
  <c r="Z46" i="63"/>
  <c r="Y46" i="63"/>
  <c r="X46" i="63"/>
  <c r="W46" i="63"/>
  <c r="V46" i="63"/>
  <c r="U46" i="63"/>
  <c r="T46" i="63"/>
  <c r="S46" i="63"/>
  <c r="R46" i="63"/>
  <c r="Q46" i="63"/>
  <c r="P46" i="63"/>
  <c r="P54" i="63"/>
  <c r="O46" i="63"/>
  <c r="N46" i="63"/>
  <c r="N54" i="63"/>
  <c r="M46" i="63"/>
  <c r="L46" i="63"/>
  <c r="L54" i="63"/>
  <c r="K46" i="63"/>
  <c r="K54" i="63"/>
  <c r="J46" i="63"/>
  <c r="J54" i="63"/>
  <c r="I46" i="63"/>
  <c r="I54" i="63"/>
  <c r="H46" i="63"/>
  <c r="G46" i="63"/>
  <c r="G54" i="63"/>
  <c r="F46" i="63"/>
  <c r="AD55" i="60"/>
  <c r="AC55" i="60"/>
  <c r="AB55" i="60"/>
  <c r="AB63" i="60"/>
  <c r="AA55" i="60"/>
  <c r="AA63" i="60" s="1"/>
  <c r="Z55" i="60"/>
  <c r="Y55" i="60"/>
  <c r="X55" i="60"/>
  <c r="X63" i="60"/>
  <c r="W55" i="60"/>
  <c r="V55" i="60"/>
  <c r="U55" i="60"/>
  <c r="U63" i="60"/>
  <c r="T55" i="60"/>
  <c r="T63" i="60" s="1"/>
  <c r="S55" i="60"/>
  <c r="S63" i="60"/>
  <c r="R55" i="60"/>
  <c r="Q55" i="60"/>
  <c r="P55" i="60"/>
  <c r="P63" i="60"/>
  <c r="O55" i="60"/>
  <c r="O63" i="60" s="1"/>
  <c r="N55" i="60"/>
  <c r="N63" i="60" s="1"/>
  <c r="M55" i="60"/>
  <c r="M63" i="60" s="1"/>
  <c r="L55" i="60"/>
  <c r="L63" i="60" s="1"/>
  <c r="K55" i="60"/>
  <c r="K63" i="60" s="1"/>
  <c r="J55" i="60"/>
  <c r="J63" i="60"/>
  <c r="I55" i="60"/>
  <c r="I63" i="60" s="1"/>
  <c r="H55" i="60"/>
  <c r="H63" i="60"/>
  <c r="G55" i="60"/>
  <c r="G63" i="60" s="1"/>
  <c r="F55" i="60"/>
  <c r="F63" i="60" s="1"/>
  <c r="U22" i="65"/>
  <c r="T22" i="65"/>
  <c r="S22" i="65"/>
  <c r="R22" i="65"/>
  <c r="Q22" i="65"/>
  <c r="P22" i="65"/>
  <c r="N22" i="65"/>
  <c r="M22" i="65"/>
  <c r="L22" i="65"/>
  <c r="K22" i="65"/>
  <c r="F22" i="65"/>
  <c r="E22" i="65"/>
  <c r="AD7" i="64"/>
  <c r="AD45" i="64"/>
  <c r="AD53" i="64"/>
  <c r="AC7" i="64"/>
  <c r="AB7" i="64"/>
  <c r="AA7" i="64"/>
  <c r="Z7" i="64"/>
  <c r="Z45" i="64"/>
  <c r="Y7" i="64"/>
  <c r="X7" i="64"/>
  <c r="W7" i="64"/>
  <c r="V7" i="64"/>
  <c r="U7" i="64"/>
  <c r="U45" i="64"/>
  <c r="U53" i="64"/>
  <c r="T7" i="64"/>
  <c r="S7" i="64"/>
  <c r="R7" i="64"/>
  <c r="Q7" i="64"/>
  <c r="P7" i="64"/>
  <c r="P45" i="64"/>
  <c r="P53" i="64"/>
  <c r="O7" i="64"/>
  <c r="N7" i="64"/>
  <c r="M7" i="64"/>
  <c r="L7" i="64"/>
  <c r="K7" i="64"/>
  <c r="K45" i="64"/>
  <c r="J7" i="64"/>
  <c r="I7" i="64"/>
  <c r="H7" i="64"/>
  <c r="G7" i="64"/>
  <c r="G45" i="64"/>
  <c r="G53" i="64"/>
  <c r="F7" i="64"/>
  <c r="F48" i="64"/>
  <c r="AD6" i="64"/>
  <c r="AC6" i="64"/>
  <c r="AB6" i="64"/>
  <c r="AA6" i="64"/>
  <c r="Z6" i="64"/>
  <c r="Y6" i="64"/>
  <c r="X6" i="64"/>
  <c r="W6" i="64"/>
  <c r="V6" i="64"/>
  <c r="U6" i="64"/>
  <c r="T6" i="64"/>
  <c r="S6" i="64"/>
  <c r="R6" i="64"/>
  <c r="Q6" i="64"/>
  <c r="P6" i="64"/>
  <c r="O6" i="64"/>
  <c r="N6" i="64"/>
  <c r="M6" i="64"/>
  <c r="L6" i="64"/>
  <c r="K6" i="64"/>
  <c r="J6" i="64"/>
  <c r="I6" i="64"/>
  <c r="H6" i="64"/>
  <c r="G6" i="64"/>
  <c r="F6" i="64"/>
  <c r="AD7" i="63"/>
  <c r="AC7" i="63"/>
  <c r="AC45" i="63"/>
  <c r="AB7" i="63"/>
  <c r="AA7" i="63"/>
  <c r="Z7" i="63"/>
  <c r="Y7" i="63"/>
  <c r="X7" i="63"/>
  <c r="X45" i="63"/>
  <c r="X53" i="63"/>
  <c r="W7" i="63"/>
  <c r="W45" i="63"/>
  <c r="W53" i="63"/>
  <c r="V7" i="63"/>
  <c r="U7" i="63"/>
  <c r="T7" i="63"/>
  <c r="S7" i="63"/>
  <c r="S45" i="63"/>
  <c r="S53" i="63"/>
  <c r="R7" i="63"/>
  <c r="Q7" i="63"/>
  <c r="P7" i="63"/>
  <c r="P45" i="63"/>
  <c r="P53" i="63"/>
  <c r="O7" i="63"/>
  <c r="N7" i="63"/>
  <c r="M7" i="63"/>
  <c r="M45" i="63"/>
  <c r="M53" i="63"/>
  <c r="L7" i="63"/>
  <c r="K7" i="63"/>
  <c r="K45" i="63"/>
  <c r="K53" i="63"/>
  <c r="J7" i="63"/>
  <c r="I7" i="63"/>
  <c r="I45" i="63"/>
  <c r="I53" i="63"/>
  <c r="H7" i="63"/>
  <c r="G7" i="63"/>
  <c r="G45" i="63"/>
  <c r="G53" i="63"/>
  <c r="F7" i="63"/>
  <c r="F48" i="63"/>
  <c r="AD6" i="63"/>
  <c r="AC6" i="63"/>
  <c r="AB6" i="63"/>
  <c r="AA6" i="63"/>
  <c r="Z6" i="63"/>
  <c r="Y6" i="63"/>
  <c r="X6" i="63"/>
  <c r="W6" i="63"/>
  <c r="V6" i="63"/>
  <c r="U6" i="63"/>
  <c r="T6" i="63"/>
  <c r="S6" i="63"/>
  <c r="R6" i="63"/>
  <c r="Q6" i="63"/>
  <c r="P6" i="63"/>
  <c r="O6" i="63"/>
  <c r="N6" i="63"/>
  <c r="M6" i="63"/>
  <c r="L6" i="63"/>
  <c r="K6" i="63"/>
  <c r="J6" i="63"/>
  <c r="I6" i="63"/>
  <c r="H6" i="63"/>
  <c r="G6" i="63"/>
  <c r="F6" i="63"/>
  <c r="E20" i="65"/>
  <c r="G20" i="65"/>
  <c r="H20" i="65"/>
  <c r="I20" i="65"/>
  <c r="J20" i="65"/>
  <c r="K20" i="65"/>
  <c r="L20" i="65"/>
  <c r="M20" i="65"/>
  <c r="N20" i="65"/>
  <c r="O20" i="65"/>
  <c r="P20" i="65"/>
  <c r="Q20" i="65"/>
  <c r="R20" i="65"/>
  <c r="S20" i="65"/>
  <c r="T20" i="65"/>
  <c r="V20" i="65"/>
  <c r="W20" i="65"/>
  <c r="X20" i="65"/>
  <c r="Y20" i="65"/>
  <c r="Z20" i="65"/>
  <c r="AA20" i="65"/>
  <c r="AB20" i="65"/>
  <c r="G7" i="60"/>
  <c r="G57" i="60"/>
  <c r="H7" i="60"/>
  <c r="H54" i="60"/>
  <c r="H62" i="60" s="1"/>
  <c r="I7" i="60"/>
  <c r="J7" i="60"/>
  <c r="J54" i="60"/>
  <c r="J62" i="60" s="1"/>
  <c r="K7" i="60"/>
  <c r="K57" i="60"/>
  <c r="L7" i="60"/>
  <c r="L57" i="60"/>
  <c r="M7" i="60"/>
  <c r="N7" i="60"/>
  <c r="N54" i="60"/>
  <c r="N62" i="60" s="1"/>
  <c r="O7" i="60"/>
  <c r="O57" i="60"/>
  <c r="P7" i="60"/>
  <c r="P54" i="60"/>
  <c r="P62" i="60" s="1"/>
  <c r="Q7" i="60"/>
  <c r="Q54" i="60"/>
  <c r="Q57" i="60"/>
  <c r="R7" i="60"/>
  <c r="R54" i="60"/>
  <c r="R62" i="60"/>
  <c r="S7" i="60"/>
  <c r="T7" i="60"/>
  <c r="T54" i="60"/>
  <c r="T62" i="60"/>
  <c r="U7" i="60"/>
  <c r="U54" i="60"/>
  <c r="U62" i="60" s="1"/>
  <c r="V7" i="60"/>
  <c r="V54" i="60"/>
  <c r="V62" i="60" s="1"/>
  <c r="W7" i="60"/>
  <c r="X7" i="60"/>
  <c r="Y7" i="60"/>
  <c r="Y54" i="60"/>
  <c r="Y62" i="60" s="1"/>
  <c r="Z7" i="60"/>
  <c r="Z54" i="60"/>
  <c r="Z62" i="60" s="1"/>
  <c r="AA7" i="60"/>
  <c r="AA54" i="60"/>
  <c r="AA62" i="60"/>
  <c r="AB7" i="60"/>
  <c r="AB54" i="60"/>
  <c r="AB62" i="60"/>
  <c r="AC7" i="60"/>
  <c r="AC54" i="60"/>
  <c r="AC62" i="60" s="1"/>
  <c r="AD7" i="60"/>
  <c r="AD54" i="60"/>
  <c r="AD62" i="60" s="1"/>
  <c r="F7" i="60"/>
  <c r="F57" i="60"/>
  <c r="G6" i="60"/>
  <c r="H6" i="60"/>
  <c r="I6" i="60"/>
  <c r="J6" i="60"/>
  <c r="K6" i="60"/>
  <c r="L6" i="60"/>
  <c r="M6" i="60"/>
  <c r="N6" i="60"/>
  <c r="O6" i="60"/>
  <c r="P6" i="60"/>
  <c r="Q6" i="60"/>
  <c r="R6" i="60"/>
  <c r="S6" i="60"/>
  <c r="U6" i="60"/>
  <c r="V6" i="60"/>
  <c r="W6" i="60"/>
  <c r="X6" i="60"/>
  <c r="Y6" i="60"/>
  <c r="Z6" i="60"/>
  <c r="AA6" i="60"/>
  <c r="AB6" i="60"/>
  <c r="AC6" i="60"/>
  <c r="AD6" i="60"/>
  <c r="F6" i="60"/>
  <c r="AG3" i="69"/>
  <c r="AF3" i="69"/>
  <c r="E5" i="66"/>
  <c r="A1" i="64"/>
  <c r="A1" i="63"/>
  <c r="A1" i="60"/>
  <c r="AA77" i="64"/>
  <c r="S77" i="64"/>
  <c r="AA77" i="63"/>
  <c r="S77" i="63"/>
  <c r="AA87" i="60"/>
  <c r="AA86" i="60"/>
  <c r="S86" i="60"/>
  <c r="J3" i="66"/>
  <c r="A11" i="65"/>
  <c r="J2" i="66"/>
  <c r="A10" i="65"/>
  <c r="AD3" i="64"/>
  <c r="AA3" i="64"/>
  <c r="AA5" i="64"/>
  <c r="U3" i="64"/>
  <c r="L3" i="64"/>
  <c r="I15" i="65"/>
  <c r="G3" i="64"/>
  <c r="D3" i="64"/>
  <c r="AD3" i="63"/>
  <c r="AA3" i="63"/>
  <c r="AA5" i="63"/>
  <c r="U3" i="63"/>
  <c r="L3" i="63"/>
  <c r="I14" i="65"/>
  <c r="G3" i="63"/>
  <c r="D3" i="63"/>
  <c r="I13" i="65"/>
  <c r="AD3" i="60"/>
  <c r="AA3" i="60"/>
  <c r="U3" i="60"/>
  <c r="L3" i="60"/>
  <c r="I11" i="65" s="1"/>
  <c r="G3" i="60"/>
  <c r="D3" i="60"/>
  <c r="D23" i="65"/>
  <c r="F64" i="64"/>
  <c r="Q45" i="64"/>
  <c r="Q45" i="63"/>
  <c r="G13" i="65"/>
  <c r="F65" i="64"/>
  <c r="M15" i="65"/>
  <c r="Q54" i="64"/>
  <c r="Q53" i="64"/>
  <c r="AD49" i="64"/>
  <c r="AC49" i="64"/>
  <c r="AB49" i="64"/>
  <c r="AA49" i="64"/>
  <c r="Z49" i="64"/>
  <c r="Y49" i="64"/>
  <c r="X49" i="64"/>
  <c r="W49" i="64"/>
  <c r="V49" i="64"/>
  <c r="U49" i="64"/>
  <c r="T49" i="64"/>
  <c r="S49" i="64"/>
  <c r="R49" i="64"/>
  <c r="P49" i="64"/>
  <c r="O49" i="64"/>
  <c r="N49" i="64"/>
  <c r="M49" i="64"/>
  <c r="L49" i="64"/>
  <c r="K49" i="64"/>
  <c r="J49" i="64"/>
  <c r="I49" i="64"/>
  <c r="H49" i="64"/>
  <c r="G49" i="64"/>
  <c r="F49" i="64"/>
  <c r="AD48" i="64"/>
  <c r="AC48" i="64"/>
  <c r="AB48" i="64"/>
  <c r="AA48" i="64"/>
  <c r="Z48" i="64"/>
  <c r="Y48" i="64"/>
  <c r="X48" i="64"/>
  <c r="W48" i="64"/>
  <c r="V48" i="64"/>
  <c r="U48" i="64"/>
  <c r="T48" i="64"/>
  <c r="S48" i="64"/>
  <c r="R48" i="64"/>
  <c r="P48" i="64"/>
  <c r="O48" i="64"/>
  <c r="N48" i="64"/>
  <c r="M48" i="64"/>
  <c r="L48" i="64"/>
  <c r="K48" i="64"/>
  <c r="J48" i="64"/>
  <c r="I48" i="64"/>
  <c r="H48" i="64"/>
  <c r="G48" i="64"/>
  <c r="AD47" i="64"/>
  <c r="AC47" i="64"/>
  <c r="AB47" i="64"/>
  <c r="AA47" i="64"/>
  <c r="Z47" i="64"/>
  <c r="Y47" i="64"/>
  <c r="X47" i="64"/>
  <c r="W47" i="64"/>
  <c r="V47" i="64"/>
  <c r="U47" i="64"/>
  <c r="T47" i="64"/>
  <c r="S47" i="64"/>
  <c r="R47" i="64"/>
  <c r="P47" i="64"/>
  <c r="O47" i="64"/>
  <c r="N47" i="64"/>
  <c r="M47" i="64"/>
  <c r="L47" i="64"/>
  <c r="K47" i="64"/>
  <c r="J47" i="64"/>
  <c r="I47" i="64"/>
  <c r="H47" i="64"/>
  <c r="G47" i="64"/>
  <c r="F47" i="64"/>
  <c r="AC45" i="64"/>
  <c r="AC53" i="64"/>
  <c r="AB45" i="64"/>
  <c r="AA45" i="64"/>
  <c r="AA53" i="64"/>
  <c r="Y45" i="64"/>
  <c r="Y53" i="64"/>
  <c r="X45" i="64"/>
  <c r="X53" i="64"/>
  <c r="W45" i="64"/>
  <c r="W53" i="64"/>
  <c r="V45" i="64"/>
  <c r="T45" i="64"/>
  <c r="T53" i="64"/>
  <c r="S45" i="64"/>
  <c r="R45" i="64"/>
  <c r="R53" i="64"/>
  <c r="O45" i="64"/>
  <c r="O53" i="64"/>
  <c r="N45" i="64"/>
  <c r="L45" i="64"/>
  <c r="L53" i="64"/>
  <c r="K53" i="64"/>
  <c r="J45" i="64"/>
  <c r="J53" i="64"/>
  <c r="I45" i="64"/>
  <c r="H45" i="64"/>
  <c r="H53" i="64"/>
  <c r="AF44" i="64"/>
  <c r="AE44" i="64"/>
  <c r="AF43" i="64"/>
  <c r="AF47" i="64"/>
  <c r="AE43" i="64"/>
  <c r="AE42" i="64"/>
  <c r="AF42" i="64"/>
  <c r="AE41" i="64"/>
  <c r="AF41" i="64"/>
  <c r="AE40" i="64"/>
  <c r="AF40" i="64"/>
  <c r="AE39" i="64"/>
  <c r="AF39" i="64"/>
  <c r="AE38" i="64"/>
  <c r="AF38" i="64"/>
  <c r="AE37" i="64"/>
  <c r="AF37" i="64"/>
  <c r="AE36" i="64"/>
  <c r="AF36" i="64"/>
  <c r="AE35" i="64"/>
  <c r="AF35" i="64"/>
  <c r="AE34" i="64"/>
  <c r="AF34" i="64"/>
  <c r="AE33" i="64"/>
  <c r="AF33" i="64"/>
  <c r="AE32" i="64"/>
  <c r="AF32" i="64"/>
  <c r="AE31" i="64"/>
  <c r="AF31" i="64"/>
  <c r="AE30" i="64"/>
  <c r="AF30" i="64"/>
  <c r="AE29" i="64"/>
  <c r="AF29" i="64"/>
  <c r="AE28" i="64"/>
  <c r="AF28" i="64"/>
  <c r="AE27" i="64"/>
  <c r="AF27" i="64"/>
  <c r="AE26" i="64"/>
  <c r="AF26" i="64"/>
  <c r="AE25" i="64"/>
  <c r="AF25" i="64"/>
  <c r="AE24" i="64"/>
  <c r="AF24" i="64"/>
  <c r="AE23" i="64"/>
  <c r="AF23" i="64"/>
  <c r="AE22" i="64"/>
  <c r="AF22" i="64"/>
  <c r="AE21" i="64"/>
  <c r="AF21" i="64"/>
  <c r="AE20" i="64"/>
  <c r="AF20" i="64"/>
  <c r="AE19" i="64"/>
  <c r="AF19" i="64"/>
  <c r="AE18" i="64"/>
  <c r="AF18" i="64"/>
  <c r="AE17" i="64"/>
  <c r="AF17" i="64"/>
  <c r="AE16" i="64"/>
  <c r="AF16" i="64"/>
  <c r="AE15" i="64"/>
  <c r="AF15" i="64"/>
  <c r="AE14" i="64"/>
  <c r="AF14" i="64"/>
  <c r="AE13" i="64"/>
  <c r="AF13" i="64"/>
  <c r="AE12" i="64"/>
  <c r="AF12" i="64"/>
  <c r="AE11" i="64"/>
  <c r="AF11" i="64"/>
  <c r="AE10" i="64"/>
  <c r="AF10" i="64"/>
  <c r="AE9" i="64"/>
  <c r="R69" i="64"/>
  <c r="F65" i="63"/>
  <c r="F64" i="63"/>
  <c r="Q54" i="63"/>
  <c r="Q53" i="63"/>
  <c r="AD49" i="63"/>
  <c r="AC49" i="63"/>
  <c r="AB49" i="63"/>
  <c r="AA49" i="63"/>
  <c r="Z49" i="63"/>
  <c r="Y49" i="63"/>
  <c r="X49" i="63"/>
  <c r="W49" i="63"/>
  <c r="V49" i="63"/>
  <c r="U49" i="63"/>
  <c r="T49" i="63"/>
  <c r="S49" i="63"/>
  <c r="R49" i="63"/>
  <c r="P49" i="63"/>
  <c r="O49" i="63"/>
  <c r="N49" i="63"/>
  <c r="M49" i="63"/>
  <c r="L49" i="63"/>
  <c r="K49" i="63"/>
  <c r="J49" i="63"/>
  <c r="I49" i="63"/>
  <c r="H49" i="63"/>
  <c r="G49" i="63"/>
  <c r="F49" i="63"/>
  <c r="AD48" i="63"/>
  <c r="AC48" i="63"/>
  <c r="AB48" i="63"/>
  <c r="AA48" i="63"/>
  <c r="Z48" i="63"/>
  <c r="Y48" i="63"/>
  <c r="X48" i="63"/>
  <c r="W48" i="63"/>
  <c r="V48" i="63"/>
  <c r="U48" i="63"/>
  <c r="T48" i="63"/>
  <c r="S48" i="63"/>
  <c r="R48" i="63"/>
  <c r="P48" i="63"/>
  <c r="O48" i="63"/>
  <c r="N48" i="63"/>
  <c r="M48" i="63"/>
  <c r="L48" i="63"/>
  <c r="K48" i="63"/>
  <c r="J48" i="63"/>
  <c r="I48" i="63"/>
  <c r="H48" i="63"/>
  <c r="G48" i="63"/>
  <c r="AD47" i="63"/>
  <c r="AC47" i="63"/>
  <c r="AB47" i="63"/>
  <c r="AA47" i="63"/>
  <c r="Z47" i="63"/>
  <c r="Y47" i="63"/>
  <c r="X47" i="63"/>
  <c r="W47" i="63"/>
  <c r="V47" i="63"/>
  <c r="U47" i="63"/>
  <c r="T47" i="63"/>
  <c r="S47" i="63"/>
  <c r="R47" i="63"/>
  <c r="P47" i="63"/>
  <c r="O47" i="63"/>
  <c r="N47" i="63"/>
  <c r="M47" i="63"/>
  <c r="L47" i="63"/>
  <c r="K47" i="63"/>
  <c r="J47" i="63"/>
  <c r="I47" i="63"/>
  <c r="H47" i="63"/>
  <c r="G47" i="63"/>
  <c r="F47" i="63"/>
  <c r="AD45" i="63"/>
  <c r="AD53" i="63"/>
  <c r="AC53" i="63"/>
  <c r="AB45" i="63"/>
  <c r="AB53" i="63"/>
  <c r="AA45" i="63"/>
  <c r="Z45" i="63"/>
  <c r="Z53" i="63"/>
  <c r="Y45" i="63"/>
  <c r="Y53" i="63"/>
  <c r="V45" i="63"/>
  <c r="V53" i="63"/>
  <c r="U45" i="63"/>
  <c r="U53" i="63"/>
  <c r="T45" i="63"/>
  <c r="T53" i="63"/>
  <c r="R45" i="63"/>
  <c r="R53" i="63"/>
  <c r="O45" i="63"/>
  <c r="O53" i="63"/>
  <c r="N45" i="63"/>
  <c r="N53" i="63"/>
  <c r="L45" i="63"/>
  <c r="J45" i="63"/>
  <c r="F45" i="63"/>
  <c r="F53" i="63"/>
  <c r="AF44" i="63"/>
  <c r="AE44" i="63"/>
  <c r="AF43" i="63"/>
  <c r="AE43" i="63"/>
  <c r="AE47" i="63"/>
  <c r="AF42" i="63"/>
  <c r="AE42" i="63"/>
  <c r="AE41" i="63"/>
  <c r="AF41" i="63"/>
  <c r="AE40" i="63"/>
  <c r="AF40" i="63"/>
  <c r="AE39" i="63"/>
  <c r="AF39" i="63"/>
  <c r="AE38" i="63"/>
  <c r="AF38" i="63"/>
  <c r="AE37" i="63"/>
  <c r="AF37" i="63"/>
  <c r="AE36" i="63"/>
  <c r="AF36" i="63"/>
  <c r="AE35" i="63"/>
  <c r="AF35" i="63"/>
  <c r="AE34" i="63"/>
  <c r="AF34" i="63"/>
  <c r="AE33" i="63"/>
  <c r="AF33" i="63"/>
  <c r="AE32" i="63"/>
  <c r="AF32" i="63"/>
  <c r="AE31" i="63"/>
  <c r="AF31" i="63"/>
  <c r="AE30" i="63"/>
  <c r="AF30" i="63"/>
  <c r="AE29" i="63"/>
  <c r="AF29" i="63"/>
  <c r="AE28" i="63"/>
  <c r="AF28" i="63"/>
  <c r="AE27" i="63"/>
  <c r="AF27" i="63"/>
  <c r="AE26" i="63"/>
  <c r="AF26" i="63"/>
  <c r="AE25" i="63"/>
  <c r="AF25" i="63"/>
  <c r="AE24" i="63"/>
  <c r="AF24" i="63"/>
  <c r="AE23" i="63"/>
  <c r="AF23" i="63"/>
  <c r="AE22" i="63"/>
  <c r="AF22" i="63"/>
  <c r="AE21" i="63"/>
  <c r="AF21" i="63"/>
  <c r="AE20" i="63"/>
  <c r="AF20" i="63"/>
  <c r="AE19" i="63"/>
  <c r="AF19" i="63"/>
  <c r="AE18" i="63"/>
  <c r="AF18" i="63"/>
  <c r="AE17" i="63"/>
  <c r="AF17" i="63"/>
  <c r="AE16" i="63"/>
  <c r="AF16" i="63"/>
  <c r="AE15" i="63"/>
  <c r="AF15" i="63"/>
  <c r="AE14" i="63"/>
  <c r="AF14" i="63"/>
  <c r="AE13" i="63"/>
  <c r="AF13" i="63"/>
  <c r="AE12" i="63"/>
  <c r="AF12" i="63"/>
  <c r="AE11" i="63"/>
  <c r="AF11" i="63"/>
  <c r="F69" i="63"/>
  <c r="AE10" i="63"/>
  <c r="AF10" i="63"/>
  <c r="AE9" i="63"/>
  <c r="R67" i="63"/>
  <c r="E14" i="65"/>
  <c r="M13" i="65"/>
  <c r="K13" i="65"/>
  <c r="M12" i="65"/>
  <c r="F74" i="60"/>
  <c r="M11" i="65" s="1"/>
  <c r="F73" i="60"/>
  <c r="R3" i="60" s="1"/>
  <c r="Q63" i="60"/>
  <c r="Q62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P58" i="60"/>
  <c r="O58" i="60"/>
  <c r="N58" i="60"/>
  <c r="M58" i="60"/>
  <c r="L58" i="60"/>
  <c r="K58" i="60"/>
  <c r="J58" i="60"/>
  <c r="I58" i="60"/>
  <c r="H58" i="60"/>
  <c r="G58" i="60"/>
  <c r="F58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P57" i="60"/>
  <c r="M57" i="60"/>
  <c r="J57" i="60"/>
  <c r="I57" i="60"/>
  <c r="H57" i="60"/>
  <c r="AD56" i="60"/>
  <c r="AC56" i="60"/>
  <c r="AB56" i="60"/>
  <c r="AA56" i="60"/>
  <c r="Z56" i="60"/>
  <c r="Y56" i="60"/>
  <c r="X56" i="60"/>
  <c r="W56" i="60"/>
  <c r="V56" i="60"/>
  <c r="U56" i="60"/>
  <c r="T56" i="60"/>
  <c r="S56" i="60"/>
  <c r="R56" i="60"/>
  <c r="P56" i="60"/>
  <c r="O56" i="60"/>
  <c r="N56" i="60"/>
  <c r="M56" i="60"/>
  <c r="L56" i="60"/>
  <c r="K56" i="60"/>
  <c r="J56" i="60"/>
  <c r="I56" i="60"/>
  <c r="H56" i="60"/>
  <c r="G56" i="60"/>
  <c r="F56" i="60"/>
  <c r="X54" i="60"/>
  <c r="X62" i="60" s="1"/>
  <c r="W54" i="60"/>
  <c r="W62" i="60"/>
  <c r="S54" i="60"/>
  <c r="S62" i="60" s="1"/>
  <c r="M54" i="60"/>
  <c r="M62" i="60"/>
  <c r="I54" i="60"/>
  <c r="I62" i="60" s="1"/>
  <c r="AF53" i="60"/>
  <c r="AE53" i="60"/>
  <c r="AE49" i="60"/>
  <c r="AF49" i="60"/>
  <c r="AE42" i="60"/>
  <c r="AF42" i="60"/>
  <c r="AE41" i="60"/>
  <c r="AF41" i="60"/>
  <c r="AE40" i="60"/>
  <c r="AF40" i="60"/>
  <c r="AE39" i="60"/>
  <c r="AF39" i="60"/>
  <c r="AE38" i="60"/>
  <c r="AF38" i="60"/>
  <c r="AE37" i="60"/>
  <c r="AF37" i="60"/>
  <c r="AE36" i="60"/>
  <c r="AF36" i="60"/>
  <c r="AE35" i="60"/>
  <c r="AF35" i="60"/>
  <c r="AE34" i="60"/>
  <c r="AF34" i="60"/>
  <c r="AE33" i="60"/>
  <c r="AF33" i="60"/>
  <c r="AE32" i="60"/>
  <c r="AF32" i="60"/>
  <c r="AE31" i="60"/>
  <c r="AF31" i="60" s="1"/>
  <c r="AE30" i="60"/>
  <c r="AF30" i="60"/>
  <c r="AE29" i="60"/>
  <c r="AF29" i="60" s="1"/>
  <c r="AE28" i="60"/>
  <c r="AF28" i="60"/>
  <c r="AE27" i="60"/>
  <c r="AF27" i="60" s="1"/>
  <c r="AE26" i="60"/>
  <c r="AF26" i="60"/>
  <c r="AE25" i="60"/>
  <c r="AF25" i="60" s="1"/>
  <c r="AE24" i="60"/>
  <c r="AF24" i="60"/>
  <c r="AE23" i="60"/>
  <c r="AF23" i="60" s="1"/>
  <c r="AE22" i="60"/>
  <c r="AF22" i="60"/>
  <c r="AE21" i="60"/>
  <c r="AF21" i="60" s="1"/>
  <c r="AE20" i="60"/>
  <c r="AF20" i="60"/>
  <c r="AE19" i="60"/>
  <c r="AF19" i="60" s="1"/>
  <c r="AE18" i="60"/>
  <c r="AF18" i="60"/>
  <c r="AE17" i="60"/>
  <c r="AF17" i="60" s="1"/>
  <c r="AE16" i="60"/>
  <c r="AF16" i="60"/>
  <c r="AE15" i="60"/>
  <c r="AF15" i="60" s="1"/>
  <c r="AE14" i="60"/>
  <c r="AF14" i="60"/>
  <c r="AE13" i="60"/>
  <c r="AF13" i="60" s="1"/>
  <c r="AE12" i="60"/>
  <c r="F75" i="60" s="1"/>
  <c r="O11" i="65" s="1"/>
  <c r="AF12" i="60"/>
  <c r="AE11" i="60"/>
  <c r="AF11" i="60" s="1"/>
  <c r="AE10" i="60"/>
  <c r="AF10" i="60"/>
  <c r="AE9" i="60"/>
  <c r="AF9" i="60"/>
  <c r="E23" i="65"/>
  <c r="F23" i="65"/>
  <c r="G23" i="65"/>
  <c r="H23" i="65"/>
  <c r="I23" i="65"/>
  <c r="J23" i="65"/>
  <c r="K23" i="65"/>
  <c r="L23" i="65"/>
  <c r="M23" i="65"/>
  <c r="P23" i="65"/>
  <c r="Q23" i="65"/>
  <c r="R23" i="65"/>
  <c r="S23" i="65"/>
  <c r="T23" i="65"/>
  <c r="K10" i="65"/>
  <c r="K18" i="65"/>
  <c r="M10" i="65"/>
  <c r="M18" i="65"/>
  <c r="M14" i="65"/>
  <c r="V53" i="64"/>
  <c r="Z53" i="64"/>
  <c r="AB53" i="64"/>
  <c r="N53" i="64"/>
  <c r="S53" i="64"/>
  <c r="AC54" i="64"/>
  <c r="J53" i="63"/>
  <c r="L53" i="63"/>
  <c r="AA53" i="63"/>
  <c r="O54" i="63"/>
  <c r="T54" i="63"/>
  <c r="X54" i="63"/>
  <c r="AB54" i="63"/>
  <c r="AC63" i="60"/>
  <c r="AF9" i="64"/>
  <c r="G54" i="64"/>
  <c r="O54" i="64"/>
  <c r="R54" i="64"/>
  <c r="T54" i="64"/>
  <c r="V54" i="64"/>
  <c r="X54" i="64"/>
  <c r="Z54" i="64"/>
  <c r="AB54" i="64"/>
  <c r="AD54" i="64"/>
  <c r="L54" i="64"/>
  <c r="P54" i="64"/>
  <c r="S54" i="64"/>
  <c r="U54" i="64"/>
  <c r="W54" i="64"/>
  <c r="Y54" i="64"/>
  <c r="M54" i="63"/>
  <c r="R54" i="63"/>
  <c r="V54" i="63"/>
  <c r="Z54" i="63"/>
  <c r="AD54" i="63"/>
  <c r="H54" i="63"/>
  <c r="U54" i="63"/>
  <c r="W54" i="63"/>
  <c r="Y54" i="63"/>
  <c r="R63" i="60"/>
  <c r="V63" i="60"/>
  <c r="Z63" i="60"/>
  <c r="AD63" i="60"/>
  <c r="W63" i="60"/>
  <c r="Y63" i="60"/>
  <c r="F54" i="63"/>
  <c r="F68" i="64"/>
  <c r="X65" i="64"/>
  <c r="O22" i="65"/>
  <c r="R3" i="63"/>
  <c r="AF18" i="71"/>
  <c r="I53" i="64"/>
  <c r="AF9" i="63"/>
  <c r="AF47" i="63"/>
  <c r="F68" i="72"/>
  <c r="X65" i="72"/>
  <c r="F68" i="63"/>
  <c r="R68" i="71"/>
  <c r="F16" i="65"/>
  <c r="G48" i="71"/>
  <c r="L45" i="71"/>
  <c r="L48" i="78"/>
  <c r="J45" i="78"/>
  <c r="J53" i="78"/>
  <c r="AF9" i="72"/>
  <c r="F70" i="72"/>
  <c r="AE46" i="72"/>
  <c r="F68" i="71"/>
  <c r="X65" i="71"/>
  <c r="AB65" i="71"/>
  <c r="AF9" i="71"/>
  <c r="AF47" i="71"/>
  <c r="K14" i="65"/>
  <c r="L4" i="63"/>
  <c r="L4" i="72"/>
  <c r="L4" i="71"/>
  <c r="AE46" i="78"/>
  <c r="AF46" i="78"/>
  <c r="D22" i="65"/>
  <c r="F54" i="60"/>
  <c r="F62" i="60" s="1"/>
  <c r="F53" i="72"/>
  <c r="AA5" i="75"/>
  <c r="AA5" i="76"/>
  <c r="R68" i="78"/>
  <c r="AF9" i="78"/>
  <c r="F70" i="78"/>
  <c r="F66" i="78"/>
  <c r="R70" i="78"/>
  <c r="R71" i="78"/>
  <c r="U67" i="78"/>
  <c r="U71" i="78"/>
  <c r="AE47" i="78"/>
  <c r="R67" i="78"/>
  <c r="F68" i="78"/>
  <c r="X65" i="78"/>
  <c r="AB65" i="78"/>
  <c r="X66" i="78"/>
  <c r="AB66" i="78"/>
  <c r="R66" i="78"/>
  <c r="R69" i="78"/>
  <c r="R69" i="76"/>
  <c r="F69" i="76"/>
  <c r="AE47" i="76"/>
  <c r="F66" i="76"/>
  <c r="R68" i="76"/>
  <c r="F70" i="76"/>
  <c r="R67" i="76"/>
  <c r="R67" i="75"/>
  <c r="R69" i="73"/>
  <c r="R67" i="73"/>
  <c r="R66" i="73"/>
  <c r="AE46" i="71"/>
  <c r="AF46" i="71"/>
  <c r="R67" i="71"/>
  <c r="E16" i="65"/>
  <c r="R66" i="71"/>
  <c r="AE47" i="71"/>
  <c r="F67" i="71"/>
  <c r="Q16" i="65"/>
  <c r="F66" i="64"/>
  <c r="O15" i="65"/>
  <c r="S15" i="65"/>
  <c r="F54" i="64"/>
  <c r="F71" i="78"/>
  <c r="R67" i="64"/>
  <c r="AE47" i="64"/>
  <c r="R66" i="64"/>
  <c r="D15" i="65"/>
  <c r="X65" i="75"/>
  <c r="R68" i="75"/>
  <c r="F66" i="75"/>
  <c r="R70" i="75"/>
  <c r="R66" i="75"/>
  <c r="U53" i="78"/>
  <c r="R68" i="63"/>
  <c r="R69" i="63"/>
  <c r="G14" i="65"/>
  <c r="X65" i="63"/>
  <c r="AB65" i="63"/>
  <c r="R66" i="63"/>
  <c r="D14" i="65"/>
  <c r="R70" i="63"/>
  <c r="H14" i="65"/>
  <c r="F66" i="63"/>
  <c r="O14" i="65"/>
  <c r="S14" i="65"/>
  <c r="F70" i="74"/>
  <c r="F69" i="74"/>
  <c r="K15" i="65"/>
  <c r="R3" i="64"/>
  <c r="S54" i="63"/>
  <c r="G45" i="74"/>
  <c r="H45" i="63"/>
  <c r="M45" i="64"/>
  <c r="M53" i="64"/>
  <c r="K17" i="65"/>
  <c r="R3" i="72"/>
  <c r="L53" i="71"/>
  <c r="F67" i="64"/>
  <c r="Q15" i="65"/>
  <c r="Y2" i="65"/>
  <c r="AA5" i="74"/>
  <c r="G45" i="75"/>
  <c r="G53" i="75"/>
  <c r="AE47" i="73"/>
  <c r="G45" i="72"/>
  <c r="AE45" i="72"/>
  <c r="AF45" i="72"/>
  <c r="H54" i="73"/>
  <c r="AE46" i="73"/>
  <c r="F69" i="64"/>
  <c r="AB65" i="73"/>
  <c r="X66" i="73"/>
  <c r="AB66" i="73"/>
  <c r="H54" i="64"/>
  <c r="AE46" i="64"/>
  <c r="F71" i="64"/>
  <c r="F66" i="73"/>
  <c r="R68" i="73"/>
  <c r="R70" i="73"/>
  <c r="R69" i="75"/>
  <c r="R71" i="75"/>
  <c r="F53" i="76"/>
  <c r="AE46" i="75"/>
  <c r="F71" i="75"/>
  <c r="AE7" i="78"/>
  <c r="AF7" i="78"/>
  <c r="AE47" i="75"/>
  <c r="R70" i="76"/>
  <c r="G53" i="74"/>
  <c r="G53" i="72"/>
  <c r="H53" i="63"/>
  <c r="X66" i="75"/>
  <c r="AB66" i="75"/>
  <c r="AB65" i="75"/>
  <c r="AB65" i="64"/>
  <c r="X66" i="64"/>
  <c r="AB66" i="64"/>
  <c r="AF46" i="73"/>
  <c r="F71" i="73"/>
  <c r="F14" i="65"/>
  <c r="G15" i="65"/>
  <c r="H13" i="65"/>
  <c r="D13" i="65"/>
  <c r="O13" i="65"/>
  <c r="S13" i="65"/>
  <c r="Q13" i="65"/>
  <c r="H12" i="65"/>
  <c r="G12" i="65"/>
  <c r="K12" i="65"/>
  <c r="H53" i="71"/>
  <c r="AE45" i="71"/>
  <c r="AF45" i="71"/>
  <c r="AE7" i="76"/>
  <c r="AF7" i="76"/>
  <c r="AE7" i="71"/>
  <c r="AF7" i="71"/>
  <c r="AE7" i="75"/>
  <c r="AF7" i="75"/>
  <c r="J6" i="65"/>
  <c r="I10" i="65"/>
  <c r="I18" i="65"/>
  <c r="X66" i="72"/>
  <c r="AB66" i="72"/>
  <c r="AB65" i="72"/>
  <c r="F67" i="72"/>
  <c r="Q17" i="65"/>
  <c r="AE47" i="72"/>
  <c r="R68" i="64"/>
  <c r="R70" i="64"/>
  <c r="H15" i="65"/>
  <c r="AE7" i="74"/>
  <c r="AF7" i="74"/>
  <c r="I45" i="74"/>
  <c r="X66" i="63"/>
  <c r="AB66" i="63"/>
  <c r="AE7" i="72"/>
  <c r="AF7" i="72"/>
  <c r="F12" i="65"/>
  <c r="R70" i="71"/>
  <c r="H16" i="65"/>
  <c r="AE45" i="76"/>
  <c r="AF45" i="76"/>
  <c r="AB65" i="74"/>
  <c r="X66" i="74"/>
  <c r="AB66" i="74"/>
  <c r="AF46" i="75"/>
  <c r="F70" i="63"/>
  <c r="R66" i="72"/>
  <c r="AE7" i="64"/>
  <c r="AF7" i="64"/>
  <c r="F45" i="64"/>
  <c r="F67" i="73"/>
  <c r="E15" i="65"/>
  <c r="R70" i="72"/>
  <c r="AE7" i="63"/>
  <c r="AF7" i="63"/>
  <c r="R69" i="72"/>
  <c r="G17" i="65"/>
  <c r="D16" i="65"/>
  <c r="F70" i="64"/>
  <c r="I54" i="74"/>
  <c r="AE46" i="74"/>
  <c r="AF46" i="74"/>
  <c r="AF47" i="76"/>
  <c r="AE45" i="75"/>
  <c r="AF45" i="75"/>
  <c r="X65" i="76"/>
  <c r="X66" i="76"/>
  <c r="AB66" i="76"/>
  <c r="AC54" i="63"/>
  <c r="AE45" i="78"/>
  <c r="AF45" i="78"/>
  <c r="F66" i="72"/>
  <c r="O17" i="65"/>
  <c r="S17" i="65"/>
  <c r="F67" i="63"/>
  <c r="Q14" i="65"/>
  <c r="G22" i="65"/>
  <c r="R69" i="71"/>
  <c r="F66" i="71"/>
  <c r="O16" i="65"/>
  <c r="R67" i="72"/>
  <c r="O12" i="65"/>
  <c r="AE46" i="76"/>
  <c r="H22" i="65"/>
  <c r="AF47" i="74"/>
  <c r="F67" i="75"/>
  <c r="I22" i="65"/>
  <c r="AE45" i="73"/>
  <c r="AF45" i="73"/>
  <c r="AE7" i="73"/>
  <c r="AF7" i="73"/>
  <c r="Q12" i="65"/>
  <c r="J22" i="65"/>
  <c r="R68" i="72"/>
  <c r="U68" i="72"/>
  <c r="R70" i="74"/>
  <c r="F66" i="74"/>
  <c r="F67" i="74"/>
  <c r="R66" i="74"/>
  <c r="R69" i="74"/>
  <c r="L4" i="64"/>
  <c r="AF47" i="73"/>
  <c r="F15" i="65"/>
  <c r="F17" i="65"/>
  <c r="G16" i="65"/>
  <c r="H17" i="65"/>
  <c r="D12" i="65"/>
  <c r="AB65" i="76"/>
  <c r="F53" i="64"/>
  <c r="R71" i="71"/>
  <c r="U69" i="71"/>
  <c r="AF46" i="76"/>
  <c r="F71" i="76"/>
  <c r="E12" i="65"/>
  <c r="F71" i="74"/>
  <c r="R71" i="72"/>
  <c r="U67" i="72"/>
  <c r="U71" i="72"/>
  <c r="D17" i="65"/>
  <c r="E17" i="65"/>
  <c r="I53" i="74"/>
  <c r="AE45" i="74"/>
  <c r="AF45" i="74"/>
  <c r="U69" i="72"/>
  <c r="U66" i="75"/>
  <c r="U67" i="75"/>
  <c r="U71" i="75"/>
  <c r="U68" i="75"/>
  <c r="U70" i="75"/>
  <c r="I12" i="65"/>
  <c r="R71" i="64"/>
  <c r="F69" i="71"/>
  <c r="F69" i="78"/>
  <c r="F69" i="72"/>
  <c r="U68" i="78"/>
  <c r="AE45" i="63"/>
  <c r="AF45" i="63"/>
  <c r="U70" i="78"/>
  <c r="R71" i="63"/>
  <c r="AF47" i="72"/>
  <c r="U70" i="71"/>
  <c r="U66" i="72"/>
  <c r="U68" i="71"/>
  <c r="U66" i="64"/>
  <c r="U70" i="72"/>
  <c r="R71" i="74"/>
  <c r="AE45" i="64"/>
  <c r="AF45" i="64"/>
  <c r="U69" i="78"/>
  <c r="F71" i="71"/>
  <c r="U69" i="75"/>
  <c r="X66" i="71"/>
  <c r="AB66" i="71"/>
  <c r="R71" i="73"/>
  <c r="U66" i="78"/>
  <c r="U67" i="71"/>
  <c r="U71" i="71"/>
  <c r="U66" i="71"/>
  <c r="AF46" i="64"/>
  <c r="U69" i="63"/>
  <c r="AF47" i="78"/>
  <c r="F70" i="71"/>
  <c r="AF46" i="72"/>
  <c r="F71" i="72"/>
  <c r="AE46" i="63"/>
  <c r="K16" i="65"/>
  <c r="S16" i="65"/>
  <c r="F69" i="75"/>
  <c r="R66" i="76"/>
  <c r="E13" i="65"/>
  <c r="U67" i="63"/>
  <c r="U71" i="63"/>
  <c r="U66" i="63"/>
  <c r="U68" i="63"/>
  <c r="U66" i="73"/>
  <c r="U68" i="73"/>
  <c r="U67" i="73"/>
  <c r="U71" i="73"/>
  <c r="U70" i="73"/>
  <c r="F13" i="65"/>
  <c r="U70" i="74"/>
  <c r="U68" i="74"/>
  <c r="U67" i="74"/>
  <c r="U71" i="74"/>
  <c r="U69" i="74"/>
  <c r="U66" i="74"/>
  <c r="U69" i="73"/>
  <c r="AF46" i="63"/>
  <c r="F71" i="63"/>
  <c r="R71" i="76"/>
  <c r="U66" i="76"/>
  <c r="U70" i="63"/>
  <c r="U67" i="64"/>
  <c r="U71" i="64"/>
  <c r="U69" i="64"/>
  <c r="U70" i="64"/>
  <c r="U68" i="64"/>
  <c r="U67" i="76"/>
  <c r="U71" i="76"/>
  <c r="U70" i="76"/>
  <c r="U69" i="76"/>
  <c r="U68" i="76"/>
  <c r="S12" i="65"/>
  <c r="AA5" i="60"/>
  <c r="N57" i="60"/>
  <c r="L54" i="60"/>
  <c r="L62" i="60"/>
  <c r="AE55" i="60"/>
  <c r="AF55" i="60" s="1"/>
  <c r="AE7" i="60"/>
  <c r="AF7" i="60"/>
  <c r="O54" i="60"/>
  <c r="O62" i="60" s="1"/>
  <c r="G54" i="60"/>
  <c r="G62" i="60" s="1"/>
  <c r="K54" i="60"/>
  <c r="K62" i="60" s="1"/>
  <c r="F10" i="65"/>
  <c r="F18" i="65"/>
  <c r="AC23" i="65"/>
  <c r="D10" i="65"/>
  <c r="D18" i="65"/>
  <c r="H10" i="65"/>
  <c r="H18" i="65"/>
  <c r="Q10" i="65"/>
  <c r="Q18" i="65"/>
  <c r="M19" i="65"/>
  <c r="E10" i="65"/>
  <c r="E18" i="65"/>
  <c r="AC5" i="65"/>
  <c r="AD5" i="65"/>
  <c r="O10" i="65"/>
  <c r="G10" i="65"/>
  <c r="G18" i="65"/>
  <c r="S10" i="65"/>
  <c r="O18" i="65"/>
  <c r="N19" i="65" s="1"/>
  <c r="R77" i="60" l="1"/>
  <c r="F11" i="65" s="1"/>
  <c r="R76" i="60"/>
  <c r="E11" i="65" s="1"/>
  <c r="L4" i="60"/>
  <c r="AC4" i="65"/>
  <c r="AD4" i="65" s="1"/>
  <c r="K11" i="65"/>
  <c r="S11" i="65" s="1"/>
  <c r="F79" i="60"/>
  <c r="F78" i="60"/>
  <c r="AF56" i="60"/>
  <c r="S18" i="65"/>
  <c r="AE54" i="60"/>
  <c r="AF54" i="60" s="1"/>
  <c r="F77" i="60"/>
  <c r="X74" i="60" s="1"/>
  <c r="R78" i="60"/>
  <c r="AE56" i="60"/>
  <c r="R75" i="60"/>
  <c r="F80" i="60"/>
  <c r="F76" i="60"/>
  <c r="R79" i="60"/>
  <c r="H11" i="65" l="1"/>
  <c r="R80" i="60"/>
  <c r="D11" i="65"/>
  <c r="X75" i="60"/>
  <c r="AB75" i="60" s="1"/>
  <c r="AB74" i="60"/>
  <c r="AC6" i="65"/>
  <c r="AD6" i="65" s="1"/>
  <c r="Q11" i="65"/>
  <c r="U78" i="60"/>
  <c r="G11" i="65"/>
  <c r="U76" i="60" l="1"/>
  <c r="U77" i="60"/>
  <c r="U79" i="60"/>
  <c r="U75" i="60"/>
  <c r="U80" i="60" l="1"/>
</calcChain>
</file>

<file path=xl/sharedStrings.xml><?xml version="1.0" encoding="utf-8"?>
<sst xmlns="http://schemas.openxmlformats.org/spreadsheetml/2006/main" count="2441" uniqueCount="874">
  <si>
    <t>Soru için alınan puanların toplamı</t>
  </si>
  <si>
    <t>SIRA</t>
  </si>
  <si>
    <t>CEVAPLAMA BAŞARI ORANI (%)</t>
  </si>
  <si>
    <t>SINIF MEV.</t>
  </si>
  <si>
    <t>DÖNEM</t>
  </si>
  <si>
    <t>YAZILI</t>
  </si>
  <si>
    <t xml:space="preserve">DERS : </t>
  </si>
  <si>
    <t>SORUNUN DEĞER</t>
  </si>
  <si>
    <t>CEVAPLAMA ORANI</t>
  </si>
  <si>
    <t>BAŞARI ANALİZİ</t>
  </si>
  <si>
    <t xml:space="preserve">BAŞARILI ÖĞRENCİ SAYISI </t>
  </si>
  <si>
    <t xml:space="preserve">BAŞARISIZ ÖĞRENCİ SAYISI </t>
  </si>
  <si>
    <t>DÜZENLEYEN</t>
  </si>
  <si>
    <t>UYGUNDUR</t>
  </si>
  <si>
    <t>Okul Müdürü</t>
  </si>
  <si>
    <t>EN YÜKSEK ALINAN NOT</t>
  </si>
  <si>
    <t>EN DÜŞÜK ALINAN  NOT</t>
  </si>
  <si>
    <t>BAŞ.</t>
  </si>
  <si>
    <t>Başarı</t>
  </si>
  <si>
    <t>Başarısızlık</t>
  </si>
  <si>
    <t>DÜŞÜNCELER</t>
  </si>
  <si>
    <t>H : Hücre içerisinde bu değer görüldüğünde eksik yada yanlış bilgi girişi olduğu anlamını taşımaktadır.</t>
  </si>
  <si>
    <t>YUV.</t>
  </si>
  <si>
    <t>Sınava Giren Öğrenci Sayısı</t>
  </si>
  <si>
    <t>Sınava Girmeyen Öğrenci Sayısı</t>
  </si>
  <si>
    <t>Başarılı Öğrenci Sayısı</t>
  </si>
  <si>
    <t>NOTLAR</t>
  </si>
  <si>
    <t>BAŞARI %</t>
  </si>
  <si>
    <t>TOPLAM</t>
  </si>
  <si>
    <t>ÖNERİ ve DÜŞÜNCELER</t>
  </si>
  <si>
    <t>Ders:</t>
  </si>
  <si>
    <t>Dönem:</t>
  </si>
  <si>
    <t>Başarılı Öğrenci Sayısı :</t>
  </si>
  <si>
    <t>Sınıf:</t>
  </si>
  <si>
    <t>Yazılı No:</t>
  </si>
  <si>
    <t>Başarısız Öğrenci Sayısı:</t>
  </si>
  <si>
    <t>Şubeler:</t>
  </si>
  <si>
    <t xml:space="preserve">Toplam Öğrenci: </t>
  </si>
  <si>
    <t>Sınava Giren Öğrenci Sayısı:</t>
  </si>
  <si>
    <t>SORULAR
VE
KONULARI</t>
  </si>
  <si>
    <t>SORU NO</t>
  </si>
  <si>
    <t>Sorulara Göre Puan Ortalamaları</t>
  </si>
  <si>
    <t>SORULARA GÖRE PUAN ORTALAMALARI GRAFİĞİ</t>
  </si>
  <si>
    <t>BAŞARI DURUMU GRAFİĞİ</t>
  </si>
  <si>
    <t xml:space="preserve">SINAVA GİREN ÖĞRENCİ SAYISI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</si>
  <si>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</si>
  <si>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</si>
  <si>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</si>
  <si>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</si>
  <si>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</si>
  <si>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</si>
  <si>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</si>
  <si>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</si>
  <si>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</si>
  <si>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</si>
  <si>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SINAVA GİRMEYEN ÖĞRENCİ SAYISI </t>
  </si>
  <si>
    <t>1. SORU</t>
  </si>
  <si>
    <t>2. SORU</t>
  </si>
  <si>
    <t>3. SORU</t>
  </si>
  <si>
    <t>4. SORU</t>
  </si>
  <si>
    <t>5. SORU</t>
  </si>
  <si>
    <t>6. SORU</t>
  </si>
  <si>
    <t>7. SORU</t>
  </si>
  <si>
    <t>8. SORU</t>
  </si>
  <si>
    <t>9. SORU</t>
  </si>
  <si>
    <t>10. SORU</t>
  </si>
  <si>
    <t>11. SORU</t>
  </si>
  <si>
    <t>12. SORU</t>
  </si>
  <si>
    <t>13. SORU</t>
  </si>
  <si>
    <t>14. SORU</t>
  </si>
  <si>
    <t>15. SORU</t>
  </si>
  <si>
    <t>16. SORU</t>
  </si>
  <si>
    <t>17. SORU</t>
  </si>
  <si>
    <t>18. SORU</t>
  </si>
  <si>
    <t>19. SORU</t>
  </si>
  <si>
    <t>20. SORU</t>
  </si>
  <si>
    <t>21. SORU</t>
  </si>
  <si>
    <t>22. SORU</t>
  </si>
  <si>
    <t>23. SORU</t>
  </si>
  <si>
    <t>24. SORU</t>
  </si>
  <si>
    <t>25. SORU</t>
  </si>
  <si>
    <t>SINIF NOT ORTALAMASI</t>
  </si>
  <si>
    <t xml:space="preserve">ŞUBE : </t>
  </si>
  <si>
    <t>NO</t>
  </si>
  <si>
    <t>ADI</t>
  </si>
  <si>
    <t>SORULARIN KONUSU --&gt;</t>
  </si>
  <si>
    <t>SORULARIN PUAN DEĞERİ --&gt;</t>
  </si>
  <si>
    <t>TARİHİ :</t>
  </si>
  <si>
    <t>SINAV ADI :</t>
  </si>
  <si>
    <t>%</t>
  </si>
  <si>
    <t>:</t>
  </si>
  <si>
    <t>KİŞİ</t>
  </si>
  <si>
    <t>ARASI ALAN</t>
  </si>
  <si>
    <t>50-59</t>
  </si>
  <si>
    <t>60-69</t>
  </si>
  <si>
    <t>70-84</t>
  </si>
  <si>
    <t>85-100</t>
  </si>
  <si>
    <t>(PEKİYİ)</t>
  </si>
  <si>
    <t>(İYİ)</t>
  </si>
  <si>
    <t>(ORTA)</t>
  </si>
  <si>
    <t>(GEÇER)</t>
  </si>
  <si>
    <t>(GEÇMEZ)</t>
  </si>
  <si>
    <t>SINIFLAR</t>
  </si>
  <si>
    <t>ÖĞRETMENİ</t>
  </si>
  <si>
    <t>Başarasız Öğrenci Sayısı</t>
  </si>
  <si>
    <t>Başarı Yüzdesi</t>
  </si>
  <si>
    <t>ÖĞR.SAY</t>
  </si>
  <si>
    <t>SINAV SONUÇLARININ DEĞERLENDİRİLMESİ</t>
  </si>
  <si>
    <r>
      <rPr>
        <b/>
        <sz val="11"/>
        <color indexed="8"/>
        <rFont val="Calibri"/>
        <family val="2"/>
        <charset val="162"/>
      </rPr>
      <t>2-</t>
    </r>
    <r>
      <rPr>
        <sz val="10"/>
        <rFont val="Arial Tur"/>
        <charset val="162"/>
      </rPr>
      <t xml:space="preserve"> Puan Ortalamaları Dağılımındaki Farklılıkların Nedenleri :</t>
    </r>
  </si>
  <si>
    <r>
      <rPr>
        <b/>
        <sz val="11"/>
        <color indexed="8"/>
        <rFont val="Calibri"/>
        <family val="2"/>
        <charset val="162"/>
      </rPr>
      <t>4-</t>
    </r>
    <r>
      <rPr>
        <sz val="10"/>
        <rFont val="Arial Tur"/>
        <charset val="162"/>
      </rPr>
      <t xml:space="preserve"> Başarıyı Arttırmak İçin Alınacak Önlemler :</t>
    </r>
  </si>
  <si>
    <r>
      <rPr>
        <b/>
        <sz val="11"/>
        <color indexed="8"/>
        <rFont val="Calibri"/>
        <family val="2"/>
        <charset val="162"/>
      </rPr>
      <t>5-</t>
    </r>
    <r>
      <rPr>
        <sz val="10"/>
        <rFont val="Arial Tur"/>
        <charset val="162"/>
      </rPr>
      <t xml:space="preserve"> Başarıyı Arttırmak İçin Yapılacak çalışmalar :</t>
    </r>
  </si>
  <si>
    <t>ZÜMRE ÖĞRETMENLERİ</t>
  </si>
  <si>
    <t>SINIFIN NOT DAĞILIMI VE BAŞARI YÜZDESİ</t>
  </si>
  <si>
    <t>0-49</t>
  </si>
  <si>
    <t>SORULARDAN ALINAN PUANLARIN ARİTMETİK ORT.</t>
  </si>
  <si>
    <t>Sınıf ortalamasının %50 olduğu görüldü. En iyi anlaşılan konunun Kümeler, en az anlaşılan konunun Fonksiyonlar olduğu görüldü. Ayrıca bazı konuların yeterince kavranamadığı görüldü. Cevaplanma yüzdesi düşük olan konuların derslerde gözden geçirilmesine karar verildi.</t>
  </si>
  <si>
    <r>
      <rPr>
        <b/>
        <sz val="11"/>
        <color indexed="8"/>
        <rFont val="Calibri"/>
        <family val="2"/>
        <charset val="162"/>
      </rPr>
      <t xml:space="preserve">3- </t>
    </r>
    <r>
      <rPr>
        <sz val="10"/>
        <rFont val="Arial Tur"/>
        <charset val="162"/>
      </rPr>
      <t>Puan Ortalamasının 50 nin Altında Olmasının Nedenleri :</t>
    </r>
  </si>
  <si>
    <t>SINIFIN GENEL BAŞARISI</t>
  </si>
  <si>
    <t>Sınıf Mevcudu</t>
  </si>
  <si>
    <t xml:space="preserve">SINIF MEV.GÖRE BAŞARI ORTALAMASI </t>
  </si>
  <si>
    <t>Puan Dağılımı (Öğrenci Sayısı)</t>
  </si>
  <si>
    <t>Zümre Başkanı</t>
  </si>
  <si>
    <r>
      <rPr>
        <b/>
        <sz val="11"/>
        <color indexed="8"/>
        <rFont val="Calibri"/>
        <family val="2"/>
        <charset val="162"/>
      </rPr>
      <t>1-</t>
    </r>
    <r>
      <rPr>
        <sz val="10"/>
        <rFont val="Arial Tur"/>
        <charset val="162"/>
      </rPr>
      <t xml:space="preserve"> Sınıflar Arasında Başarı farkı Var mı? Varsa Nedenleri :</t>
    </r>
  </si>
  <si>
    <t>Okul Müdüru</t>
  </si>
  <si>
    <t>Sorunun Tam Puanı</t>
  </si>
  <si>
    <t>SNF</t>
  </si>
  <si>
    <t>TOPL.PUAN</t>
  </si>
  <si>
    <r>
      <t xml:space="preserve">* Sonuç bilgilerinin oluşması için </t>
    </r>
    <r>
      <rPr>
        <b/>
        <sz val="9"/>
        <color indexed="10"/>
        <rFont val="Arial Tur"/>
        <charset val="162"/>
      </rPr>
      <t>Öğrenci No</t>
    </r>
    <r>
      <rPr>
        <sz val="9"/>
        <color indexed="10"/>
        <rFont val="Arial Tur"/>
        <charset val="162"/>
      </rPr>
      <t xml:space="preserve"> ve </t>
    </r>
    <r>
      <rPr>
        <b/>
        <sz val="9"/>
        <color indexed="10"/>
        <rFont val="Arial Tur"/>
        <charset val="162"/>
      </rPr>
      <t>Adı Soyadı</t>
    </r>
    <r>
      <rPr>
        <sz val="9"/>
        <color indexed="10"/>
        <rFont val="Arial Tur"/>
        <charset val="162"/>
      </rPr>
      <t xml:space="preserve"> bilgilerinin eksiksiz girilmesi gerekmektedir. </t>
    </r>
  </si>
  <si>
    <t>SORULARDAN TAM PUAN ALANLARIN SAYISI</t>
  </si>
  <si>
    <t>SORULARDAN SIFIR PUAN ALANLARIN SAYISI</t>
  </si>
  <si>
    <t>Ortalama Puan</t>
  </si>
  <si>
    <t>TOPLAM PUAN</t>
  </si>
  <si>
    <t>Sınav Tarihi</t>
  </si>
  <si>
    <t>Dönem</t>
  </si>
  <si>
    <t>Yazılı</t>
  </si>
  <si>
    <t>Öğretim Yılı</t>
  </si>
  <si>
    <t>Okul</t>
  </si>
  <si>
    <t>Sınıf</t>
  </si>
  <si>
    <t>Şubeler</t>
  </si>
  <si>
    <t>SINAVA GİREN ÖĞR:</t>
  </si>
  <si>
    <t>Düzenleme Tarihi</t>
  </si>
  <si>
    <t>GENEL BİLGİLER</t>
  </si>
  <si>
    <t>Düzenleyen</t>
  </si>
  <si>
    <t>DERSE GİREN ÖĞRETMEN</t>
  </si>
  <si>
    <t>SINIF MEV.:</t>
  </si>
  <si>
    <t>BİRL.</t>
  </si>
  <si>
    <t>ŞB</t>
  </si>
  <si>
    <t>BAŞLIK</t>
  </si>
  <si>
    <t>Branş</t>
  </si>
  <si>
    <t>Zümre Öğretmenleri</t>
  </si>
  <si>
    <t>NOTLARIN DAĞILIMI</t>
  </si>
  <si>
    <t>BAŞLIK TÜMÜ</t>
  </si>
  <si>
    <t>Sınıf ortalamasının %60 olduğu görüldü. Ayrıca bazı konuların yeterince kavranamadığı görüldü. Cevaplanma yüzdesi düşük olan konuların derslerde gözden geçirilmesine karar verildi.</t>
  </si>
  <si>
    <t>Sınıf ortalamasının %79 olduğu görüldü.  Ayrıca bazı konuların yeterince kavranamadığı görüldü. Cevaplanma yüzdesi düşük olan konuların derslerde gözden geçirilmesine karar verildi.</t>
  </si>
  <si>
    <t>10/AA</t>
  </si>
  <si>
    <t>10/AB</t>
  </si>
  <si>
    <t>10/AC</t>
  </si>
  <si>
    <t>10/AD</t>
  </si>
  <si>
    <t>11/AA</t>
  </si>
  <si>
    <t>11/AB</t>
  </si>
  <si>
    <t>11/AC</t>
  </si>
  <si>
    <t>ALPEREN SOLAK</t>
  </si>
  <si>
    <t>ELİF ERKOÇ</t>
  </si>
  <si>
    <t>BETÜL ÜRÜN</t>
  </si>
  <si>
    <t>EZGİ SAĞKOL</t>
  </si>
  <si>
    <t>HATİCENUR İÇEN</t>
  </si>
  <si>
    <t>İSMAİL SEFA YAKUT</t>
  </si>
  <si>
    <t>AHMET ERKOÇ</t>
  </si>
  <si>
    <t>ŞEVKİCAN VERENBAŞ</t>
  </si>
  <si>
    <t>CEYDA ÖZER</t>
  </si>
  <si>
    <t>BEYZANUR ECE</t>
  </si>
  <si>
    <t>SEYYİD AHMET KORKMAZ</t>
  </si>
  <si>
    <t>HİLAL DÜMLÜ</t>
  </si>
  <si>
    <t>RABİA SARIYAT</t>
  </si>
  <si>
    <t>HACI ÖMER KARAKUŞ</t>
  </si>
  <si>
    <t>OĞUZKAAN ENES YILDIRAN</t>
  </si>
  <si>
    <t>SÜMEYYE YURDUSEVEN</t>
  </si>
  <si>
    <t>BÜŞRA KÖKER</t>
  </si>
  <si>
    <t>BEYZA NEZİR</t>
  </si>
  <si>
    <t>KÜBRA GÜVEN</t>
  </si>
  <si>
    <t>ABDURRAHMAN GÜNAYDIN</t>
  </si>
  <si>
    <t>MUHAMMET ASIM ALTIN</t>
  </si>
  <si>
    <t>MUHAMMET FATİH BEKTAŞ</t>
  </si>
  <si>
    <t>HÜSNİYE YILMAZ</t>
  </si>
  <si>
    <t>SALİHA BALTA</t>
  </si>
  <si>
    <t>SÜEDA NUR UYGUN</t>
  </si>
  <si>
    <t>HİLAL KABLAN</t>
  </si>
  <si>
    <t>FEVZİ CAN GÜNDOĞAN</t>
  </si>
  <si>
    <t>RUMEYSA ARI</t>
  </si>
  <si>
    <t>HAYRETTİN ATASOY</t>
  </si>
  <si>
    <t>ŞUHEDA NUR UÇAN</t>
  </si>
  <si>
    <t>NUR SİNEM DURAK</t>
  </si>
  <si>
    <t>ESRANUR ÖZDEMİR</t>
  </si>
  <si>
    <t>SEVDA KIVANÇ</t>
  </si>
  <si>
    <t>HALİME YAKAR</t>
  </si>
  <si>
    <t>MEHMET GÜVEN</t>
  </si>
  <si>
    <t>HİLMİ TUNAHAN ACAR</t>
  </si>
  <si>
    <t>MERVE AKTAŞ</t>
  </si>
  <si>
    <t>SENA KÖKSAL</t>
  </si>
  <si>
    <t>FATMA BETÜL TURGUT</t>
  </si>
  <si>
    <t>MÜBERRA ÇÖKLÜ</t>
  </si>
  <si>
    <t>RABİA AKDEMİR</t>
  </si>
  <si>
    <t>ERDEM GÜNDOĞMUŞ</t>
  </si>
  <si>
    <t>OZAN CAN GÖLOĞLU</t>
  </si>
  <si>
    <t>RABİA YAPAR</t>
  </si>
  <si>
    <t>BAYZA ASENA PEKŞEN</t>
  </si>
  <si>
    <t>ELİF KARTALCİ</t>
  </si>
  <si>
    <t>RABİA ZENGİN</t>
  </si>
  <si>
    <t>NURŞİDE YORGUN</t>
  </si>
  <si>
    <t>LATİF ERKOÇ</t>
  </si>
  <si>
    <t>FATİH SÜER</t>
  </si>
  <si>
    <t>FATMA UZUN</t>
  </si>
  <si>
    <t>FADİME NUR TORUN</t>
  </si>
  <si>
    <t>BEYZA AKÇALI</t>
  </si>
  <si>
    <t>AYŞE DEMİR</t>
  </si>
  <si>
    <t>HAYDAR BALOĞLU</t>
  </si>
  <si>
    <t>HALİL İBRAHİM TENBEL</t>
  </si>
  <si>
    <t>SEMİH KÖSE</t>
  </si>
  <si>
    <t>MELİKE ALTINTAŞ</t>
  </si>
  <si>
    <t>EDANUR ÖZDEMİR</t>
  </si>
  <si>
    <t>MELİKE AKTUĞ</t>
  </si>
  <si>
    <t>EDA MİNE AKGÜL</t>
  </si>
  <si>
    <t>ELİF ELİRİ</t>
  </si>
  <si>
    <t>HÜSEYİN YILMAZ</t>
  </si>
  <si>
    <t>ALİ OSMAN GÜLEÇ</t>
  </si>
  <si>
    <t>BÜŞRA İPEK GÖKTAŞ</t>
  </si>
  <si>
    <t>AYBÜKE ÖZCAN</t>
  </si>
  <si>
    <t>ESRA GÖNÜL</t>
  </si>
  <si>
    <t>MERVE DEMİR</t>
  </si>
  <si>
    <t>ELİF MEYDANERİ</t>
  </si>
  <si>
    <t>HAKAN YAYLACI</t>
  </si>
  <si>
    <t>ÖMER FARUK SELCİ</t>
  </si>
  <si>
    <t>FATMA DİNÇ</t>
  </si>
  <si>
    <t>EDA NUR İNCE</t>
  </si>
  <si>
    <t>MERVE GEDİK</t>
  </si>
  <si>
    <t>FATMAGÜL KILIÇ</t>
  </si>
  <si>
    <t>SELDA KARATAŞ</t>
  </si>
  <si>
    <t>ELİF BABACAN</t>
  </si>
  <si>
    <t>ALİ ŞENER</t>
  </si>
  <si>
    <t>RABİA NUR YILMAZOĞLU</t>
  </si>
  <si>
    <t>SÜMEYYE CEYHAN</t>
  </si>
  <si>
    <t>FATOŞ ALBAYRAK</t>
  </si>
  <si>
    <t>HAMİYET AKYÖN</t>
  </si>
  <si>
    <t>MERYEM AKDEMİR</t>
  </si>
  <si>
    <t>ASİYE ÖDEN</t>
  </si>
  <si>
    <t>ADEM ÇAĞLI</t>
  </si>
  <si>
    <t>BÜŞRA DEMİR</t>
  </si>
  <si>
    <t>BÜŞRA OĞUZ</t>
  </si>
  <si>
    <t>NESİBE GÜNDOĞAN</t>
  </si>
  <si>
    <t>HACER TEMOÇİN</t>
  </si>
  <si>
    <t>FATIMATÜZ ZEHRA KÜRKAYA</t>
  </si>
  <si>
    <t>BÜŞRA DEMİRDELEN</t>
  </si>
  <si>
    <t>MUHAMMED İHSAN TEKİN</t>
  </si>
  <si>
    <t>ESRA NUR PEKDOĞAN</t>
  </si>
  <si>
    <t>KÜBRA NUR AYDOSLU</t>
  </si>
  <si>
    <t>ZEYNEP PEHLİVANLI</t>
  </si>
  <si>
    <t>NURAY AYDOSLU</t>
  </si>
  <si>
    <t>ELİF NUR YÜREKLİ</t>
  </si>
  <si>
    <t>AHMET FURKAN SÖYLEMEZ</t>
  </si>
  <si>
    <t>BERAT AKGÜN</t>
  </si>
  <si>
    <t>HATİCE KAYACAN</t>
  </si>
  <si>
    <t>BÜŞRA KÜRKCÜ</t>
  </si>
  <si>
    <t>İSMET TALHA SERT</t>
  </si>
  <si>
    <t>EDA NUR ERKOL</t>
  </si>
  <si>
    <t>MUHAMMET EMİN GÜNAYDIN</t>
  </si>
  <si>
    <t>HALİT ZİYA DÜMAN</t>
  </si>
  <si>
    <t>MUHAMMET ALİ GÖKMEN</t>
  </si>
  <si>
    <t>BEYZA GÜVENTÜRK</t>
  </si>
  <si>
    <t>BETÜL DOĞAN</t>
  </si>
  <si>
    <t>AHMET HALUK MÜFTÜOĞLU</t>
  </si>
  <si>
    <t>FATIMA TÜZ ZEHRA YAMAN</t>
  </si>
  <si>
    <t>SEMANUR AKÇAY</t>
  </si>
  <si>
    <t>ŞEYDA ALYAKUT</t>
  </si>
  <si>
    <t>TUNAHAN ÇİFTÇİ</t>
  </si>
  <si>
    <t>MELİHA IŞIK</t>
  </si>
  <si>
    <t>ELİF ÖCAL</t>
  </si>
  <si>
    <t>FATİH ALPEREN KARAKURT</t>
  </si>
  <si>
    <t>NURDAN BAŞKAYA</t>
  </si>
  <si>
    <t>BEYZA BETÜL KARSLI</t>
  </si>
  <si>
    <t>ENES BOZBIYIK</t>
  </si>
  <si>
    <t>HAMZA YALÇIN</t>
  </si>
  <si>
    <t>BETÜL KOÇ</t>
  </si>
  <si>
    <t>FUNDA LAÇİN</t>
  </si>
  <si>
    <t>KEMAL BERK ALTAŞ</t>
  </si>
  <si>
    <t>HÜMEYRA İLİSU</t>
  </si>
  <si>
    <t>SEDA NUR AKYÖN</t>
  </si>
  <si>
    <t>YAHYA ÇENGEL</t>
  </si>
  <si>
    <t>ABDURRAHİM ELRİ</t>
  </si>
  <si>
    <t>MÜNİRE GÜL BULUT</t>
  </si>
  <si>
    <t>KÜBRA KOÇAK</t>
  </si>
  <si>
    <t>METEHAN YAĞIZ</t>
  </si>
  <si>
    <t>ŞEYMA İRDAL</t>
  </si>
  <si>
    <t>MERVE ÇETİN</t>
  </si>
  <si>
    <t>SİNAN İLERİ</t>
  </si>
  <si>
    <t>AHMET ATAKUL</t>
  </si>
  <si>
    <t>SELİN DEMİR</t>
  </si>
  <si>
    <t>MELİKE NUR DEMİRTAŞ</t>
  </si>
  <si>
    <t>İBRAHİM ÜNAL KOÇAK</t>
  </si>
  <si>
    <t>FATMA NUR ÜNAL</t>
  </si>
  <si>
    <t>SÜLEYMAN GÖLOĞLU</t>
  </si>
  <si>
    <t>TAHA TANER BEDİZ</t>
  </si>
  <si>
    <t>BESİM FURKAN ÖZDEL</t>
  </si>
  <si>
    <t>KADER DAYAN</t>
  </si>
  <si>
    <t>MERVE ÇAKIR</t>
  </si>
  <si>
    <t>HALİS ZAFER ATEŞ</t>
  </si>
  <si>
    <t>ARİFE NUR KERMAN</t>
  </si>
  <si>
    <t>NERİMAN ÇALIK</t>
  </si>
  <si>
    <t>SERHAT AKKAN</t>
  </si>
  <si>
    <t>EMRE ÜSTGEL</t>
  </si>
  <si>
    <t>MELİKE TURBAY</t>
  </si>
  <si>
    <t>MERVE DOĞU</t>
  </si>
  <si>
    <t>SALİH ENSAR SOFUOĞLU</t>
  </si>
  <si>
    <t>ESRA AĞRI</t>
  </si>
  <si>
    <t>NESİBE ŞİMŞEK</t>
  </si>
  <si>
    <t>İSMAİL BEKAR</t>
  </si>
  <si>
    <t>LEVENT DURĞUN</t>
  </si>
  <si>
    <t>BEYZA NUR KARAYOL</t>
  </si>
  <si>
    <t>ŞAHİNDE KOÇ</t>
  </si>
  <si>
    <t>RUMEYSA ÜREGEN</t>
  </si>
  <si>
    <t>ÖZLEM GÖZÜAK</t>
  </si>
  <si>
    <t>BEYZA KURTOĞLU</t>
  </si>
  <si>
    <t>EBU BEKİR ÇOLAK</t>
  </si>
  <si>
    <t>MUHAMMED KARAKAN</t>
  </si>
  <si>
    <t>KEVSER KÜRKLÜ</t>
  </si>
  <si>
    <t>ŞERİFE YEŞİLAY</t>
  </si>
  <si>
    <t>BETÜL ALTINKAYNAK</t>
  </si>
  <si>
    <t>RANA ERDOĞAN</t>
  </si>
  <si>
    <t>MELİKE YAVUZ</t>
  </si>
  <si>
    <t>ABDULKERİM YAMAN</t>
  </si>
  <si>
    <t>OSMAN EROĞLU</t>
  </si>
  <si>
    <t>RUKİYE PEKDOĞAN</t>
  </si>
  <si>
    <t>ÜMRAN ÖCAL</t>
  </si>
  <si>
    <t>EDA NUR ALTAN</t>
  </si>
  <si>
    <t>ŞEYMANUR YILMAZ</t>
  </si>
  <si>
    <t>NİLÜFER ÖZOĞLU</t>
  </si>
  <si>
    <t>SERKAN ERTUĞRUL AYDEMİR</t>
  </si>
  <si>
    <t>SALİHANUR DURGUN</t>
  </si>
  <si>
    <t>TAYFUN KUNT</t>
  </si>
  <si>
    <t>AYŞE KARAKAŞ</t>
  </si>
  <si>
    <t>TUGAY ERDOĞAN</t>
  </si>
  <si>
    <t>KÜBRA ÖZCAN</t>
  </si>
  <si>
    <t>ÜMİT TOKSARI</t>
  </si>
  <si>
    <t>BÜŞRA BOZBIYIK</t>
  </si>
  <si>
    <t>YASİR MAHMUT TUNA</t>
  </si>
  <si>
    <t>1. Sorunun Konusunu yaz</t>
  </si>
  <si>
    <t>2. Sorunun Konusunu yaz</t>
  </si>
  <si>
    <t>3. Sorunun Konusunu yaz</t>
  </si>
  <si>
    <t>4. Sorunun Konusunu yaz</t>
  </si>
  <si>
    <t>5. Sorunun Konusunu yaz</t>
  </si>
  <si>
    <t>6. Sorunun Konusunu yaz</t>
  </si>
  <si>
    <t>7. Sorunun Konusunu yaz</t>
  </si>
  <si>
    <t>9. Sorunun Konusunu yaz</t>
  </si>
  <si>
    <t>10. Sorunun Konusunu yaz</t>
  </si>
  <si>
    <t>SARI ALANLARI DEĞİŞTİRİNİZ</t>
  </si>
  <si>
    <t>Sarı  renkli alanları doldurun</t>
  </si>
  <si>
    <t>2.     Konular butonunu tıkla</t>
  </si>
  <si>
    <t>Kaç soru var ise her bir sorunun puan değerini ve soruların hangi kazanımlardan olduğunu yaz.</t>
  </si>
  <si>
    <t>3.     9A, 9B,…….. Sınıflar butonunu tıkla</t>
  </si>
  <si>
    <t>Tüm sınıflarımızdaki öğrenci adı soyadı, numarası yazılmıştır. Son nakil gelenleri ekleyebilirsiniz. Bu bölüm değiştirilebilir haldedir.</t>
  </si>
  <si>
    <t>Öğretmenler girdiği sınıfların analizini yapacaktır.</t>
  </si>
  <si>
    <t>Her öğrenci için 1-25 soru arasında aldığı puanları yaz.</t>
  </si>
  <si>
    <t>Sayfanın atındaki öneri ve düşünceleri yaz.</t>
  </si>
  <si>
    <t>Sayfayı yazdır.</t>
  </si>
  <si>
    <t>4.     Rapor butonunu tıklayın.</t>
  </si>
  <si>
    <t>Bu bölümün çıktılarını zümre başkanları alacaktır.</t>
  </si>
  <si>
    <t>9-10-11-12. Sınıflar için ayrı ayrı aynı seviyede derse giren öğretmenler sınıf analizlerini birleştirilerek rapor alınacaktır.</t>
  </si>
  <si>
    <t>SEDANUR TURAN</t>
  </si>
  <si>
    <t>10A</t>
  </si>
  <si>
    <t>NİLAYDA KARAKILIÇ</t>
  </si>
  <si>
    <t>NAREN ÇOBAN</t>
  </si>
  <si>
    <t>TURGUT AKSU</t>
  </si>
  <si>
    <t>MUSTAFA ÖZTÜRK</t>
  </si>
  <si>
    <t>ELMAS AKSU</t>
  </si>
  <si>
    <t>SEZGİN DEMİREL</t>
  </si>
  <si>
    <t>ÖZLEM AYDIN</t>
  </si>
  <si>
    <t>FATMA KABADAYI</t>
  </si>
  <si>
    <t>PINAR BAYBURT</t>
  </si>
  <si>
    <t>GÖKÇE TURHAN</t>
  </si>
  <si>
    <t>MERVE HUN</t>
  </si>
  <si>
    <t>YASİN CAN ÖZGÜREL</t>
  </si>
  <si>
    <t>ENES DİLLİ</t>
  </si>
  <si>
    <t>DOĞA HIDIMOĞLU</t>
  </si>
  <si>
    <t>HAKAN ÖZDEMİR</t>
  </si>
  <si>
    <t>DİLARA SOYDEMİR</t>
  </si>
  <si>
    <t>MUSTAFA SÜRAL</t>
  </si>
  <si>
    <t>ÇAĞLA TURHAN</t>
  </si>
  <si>
    <t>BERKAY MET</t>
  </si>
  <si>
    <t>10B</t>
  </si>
  <si>
    <t>HANDE KILIÇASLAN</t>
  </si>
  <si>
    <t>YAVUZ TURHAN</t>
  </si>
  <si>
    <t>MEHMET SEZER ÖZDEMİR</t>
  </si>
  <si>
    <t>FUNDA ÇELİK</t>
  </si>
  <si>
    <t>İREM AYGÜN</t>
  </si>
  <si>
    <t>AZİZ ARSLAN</t>
  </si>
  <si>
    <t>CANER ÇAN</t>
  </si>
  <si>
    <t>ENGİN KESTİ</t>
  </si>
  <si>
    <t>ELANUR MELİKOĞLU</t>
  </si>
  <si>
    <t>HİLMİ GÜRKAN UZUN</t>
  </si>
  <si>
    <t>İBRAHİM ORBAY</t>
  </si>
  <si>
    <t>NURİ BERKAY ALKAN</t>
  </si>
  <si>
    <t>KORAY TULGAR</t>
  </si>
  <si>
    <t>ATAKAN YÜCEL</t>
  </si>
  <si>
    <t>İREM ASLAN</t>
  </si>
  <si>
    <t>ZEYNEP YANGINCI</t>
  </si>
  <si>
    <t>ZEHRA KIRANLI</t>
  </si>
  <si>
    <t>AYŞİN KILIÇ</t>
  </si>
  <si>
    <t>BESTE DEMİR</t>
  </si>
  <si>
    <t>HÜLYA İREM DİZDAR</t>
  </si>
  <si>
    <t>KAAN ALPASLAN</t>
  </si>
  <si>
    <t>ERAY ALTÜRK</t>
  </si>
  <si>
    <t>DİLARA ŞENER</t>
  </si>
  <si>
    <t>FATMAGÜL ADAK</t>
  </si>
  <si>
    <t>AYSUN PALA</t>
  </si>
  <si>
    <t>10C</t>
  </si>
  <si>
    <t>BERKANT IŞIK</t>
  </si>
  <si>
    <t>UMUTCAN KARADAĞ</t>
  </si>
  <si>
    <t>BÜŞRA ÖZDEMİR</t>
  </si>
  <si>
    <t>EFEKAN GÜÇ</t>
  </si>
  <si>
    <t>DOĞAN TAŞDEMİR</t>
  </si>
  <si>
    <t>BAHAR AYHAN</t>
  </si>
  <si>
    <t>BARIŞ AKSOY</t>
  </si>
  <si>
    <t>HAMİ UZUNER</t>
  </si>
  <si>
    <t>SELİN YILMAZ</t>
  </si>
  <si>
    <t>OĞUZHAN KARAKAYA</t>
  </si>
  <si>
    <t>NURSENA TAKIR</t>
  </si>
  <si>
    <t>KADİR KILINÇ</t>
  </si>
  <si>
    <t>REMZİYE MEMİ</t>
  </si>
  <si>
    <t>FATİH YILMAZ</t>
  </si>
  <si>
    <t>GİZEM GÜMÜŞ</t>
  </si>
  <si>
    <t>TOLUNAY BAYRAKTAR</t>
  </si>
  <si>
    <t>EJDER TANRIVERDİ</t>
  </si>
  <si>
    <t>MAHMUT ALDI</t>
  </si>
  <si>
    <t>HATİCE ÖZ</t>
  </si>
  <si>
    <t>KAHRAMAN KARTAL</t>
  </si>
  <si>
    <t>ÇAĞRI MERT</t>
  </si>
  <si>
    <t>KUTSAY BARAN CAN</t>
  </si>
  <si>
    <t>TAHA CAN BAKIR</t>
  </si>
  <si>
    <t>BARIŞ KARALTI</t>
  </si>
  <si>
    <t>no</t>
  </si>
  <si>
    <t>ad</t>
  </si>
  <si>
    <t>MOHAMMAD HARUN LASHKARI</t>
  </si>
  <si>
    <t>MUSTAFA KARIMI</t>
  </si>
  <si>
    <t>HABIBULLAH AMIRI</t>
  </si>
  <si>
    <t>EMİRCAN KAYİŞ</t>
  </si>
  <si>
    <t>BEYZA BAYRAM</t>
  </si>
  <si>
    <t>EMRE CAN ŞAHİN</t>
  </si>
  <si>
    <t>SELİM TOP</t>
  </si>
  <si>
    <t>SERKAN YEŞİL</t>
  </si>
  <si>
    <t>ÖYKÜ İLKİM ÇELİK</t>
  </si>
  <si>
    <t>EBRAR MELEK KURT</t>
  </si>
  <si>
    <t>KAAN YILANCI</t>
  </si>
  <si>
    <t>DAMLA AKSOY</t>
  </si>
  <si>
    <t>NAZLI HİLAL AKYOL</t>
  </si>
  <si>
    <t>EMİRKAN ÖZDEMİR</t>
  </si>
  <si>
    <t>GÜLCAN GÖKÇE</t>
  </si>
  <si>
    <t>FATMA SENA AKGÜÇ</t>
  </si>
  <si>
    <t>HALİS DEMİRKAN</t>
  </si>
  <si>
    <t>MUSTAFA DEVRİM CEYLAN</t>
  </si>
  <si>
    <t>BERNA AKSU</t>
  </si>
  <si>
    <t>DİDEM YOSMAOĞLU</t>
  </si>
  <si>
    <t>DURSUN CAN DİKMEN</t>
  </si>
  <si>
    <t>MERYEM ALACA</t>
  </si>
  <si>
    <t>SAMET DEMİR</t>
  </si>
  <si>
    <t>ŞABAN ÖZDEMİR</t>
  </si>
  <si>
    <t>BÜLENT KARAMAN</t>
  </si>
  <si>
    <t>ZAFER BAYRAKTAR</t>
  </si>
  <si>
    <t>ERTUNÇ YASİN GÜDÜ</t>
  </si>
  <si>
    <t>İLKAY ERTÜRK</t>
  </si>
  <si>
    <t>ALIASGHAR AZIZI</t>
  </si>
  <si>
    <t>ERCAN AK</t>
  </si>
  <si>
    <t>FATMA HARMANŞA</t>
  </si>
  <si>
    <t>MILAD ANWARI</t>
  </si>
  <si>
    <t>ECE SEREN AKIN</t>
  </si>
  <si>
    <t>UĞUR ÇEKİLDAŞ</t>
  </si>
  <si>
    <t>GÜLLER ÖZYILMAZ</t>
  </si>
  <si>
    <t>BUĞRA DABAN</t>
  </si>
  <si>
    <t>İNCİ KILIÇ</t>
  </si>
  <si>
    <t>MERTCAN VAROL</t>
  </si>
  <si>
    <t>RAMAZAN ERTÜRK</t>
  </si>
  <si>
    <t>RESUL YILMAZ</t>
  </si>
  <si>
    <t>ELVAN CEYLAN</t>
  </si>
  <si>
    <t>CEMRE ÇETİN</t>
  </si>
  <si>
    <t>BERKE IŞIK</t>
  </si>
  <si>
    <t>GİZEM EROL</t>
  </si>
  <si>
    <t>GÖKSU ŞAHİN</t>
  </si>
  <si>
    <t>NEJDETCAN YAYLI</t>
  </si>
  <si>
    <t>ESLEMGÜL BIYIK</t>
  </si>
  <si>
    <t>HİLAL ÇETİNKAYA</t>
  </si>
  <si>
    <t>EKREM ÖZGÜL</t>
  </si>
  <si>
    <t>NEFİSE DEMİR</t>
  </si>
  <si>
    <t>SAMET AKIN</t>
  </si>
  <si>
    <t>EMRE BAHAT</t>
  </si>
  <si>
    <t>YASİN RAMAZAN TİRYAKİ</t>
  </si>
  <si>
    <t>GİZEM TIĞLI</t>
  </si>
  <si>
    <t>MUSTAFA ÖZÇELİK</t>
  </si>
  <si>
    <t>SEMRA TURHAN</t>
  </si>
  <si>
    <t>NAİM BEKDEMİR</t>
  </si>
  <si>
    <t>BEYZANUR TEMÜR</t>
  </si>
  <si>
    <t>EBRU ŞAHİNBAŞ</t>
  </si>
  <si>
    <t>AHMET FURKAN GENÇ</t>
  </si>
  <si>
    <t>EREN USTAOĞLU</t>
  </si>
  <si>
    <t>OĞUZCAN AKAR</t>
  </si>
  <si>
    <t>SERHAT KILINÇ</t>
  </si>
  <si>
    <t>ESMAEIL ARAB</t>
  </si>
  <si>
    <t>LEILA ABDULAZIZ</t>
  </si>
  <si>
    <t>ELİF KARAKUŞ</t>
  </si>
  <si>
    <t>TAHA UFUK ZENK</t>
  </si>
  <si>
    <t>EREN KURT</t>
  </si>
  <si>
    <t>ELYESA AKSU</t>
  </si>
  <si>
    <t>EDA NUR KURT</t>
  </si>
  <si>
    <t>NURGÜL TATAR</t>
  </si>
  <si>
    <t>AHMET MELİH KELEŞ</t>
  </si>
  <si>
    <t>TUĞÇE DALMAN</t>
  </si>
  <si>
    <t>İREM CEYRAN</t>
  </si>
  <si>
    <t>MUSTAFA MERT LAP</t>
  </si>
  <si>
    <t>TUĞÇE NUR DEMİR</t>
  </si>
  <si>
    <t>EDA SEYRAN</t>
  </si>
  <si>
    <t>MİYESE YILMAZ</t>
  </si>
  <si>
    <t>ZEYNEP TATAR</t>
  </si>
  <si>
    <t>ÇAĞLA NUR MÜRTEZAOĞLU</t>
  </si>
  <si>
    <t>MUSTAFA BÖLÜK</t>
  </si>
  <si>
    <t>MAVLİ KARAKAYA</t>
  </si>
  <si>
    <t>ŞEVVAL EMİNE COŞKUN</t>
  </si>
  <si>
    <t>SEDAT GENÇ</t>
  </si>
  <si>
    <t>OĞUZHAN KARA</t>
  </si>
  <si>
    <t>GAMZE ARSLAN</t>
  </si>
  <si>
    <t>MUHAMMET ENSAR KAYA</t>
  </si>
  <si>
    <t>BERKE ŞÜKRÜ ÇOLAKER</t>
  </si>
  <si>
    <t>BUSE TAŞHAN</t>
  </si>
  <si>
    <t>ABDULLAH SERCAN BEKDEMİR</t>
  </si>
  <si>
    <t>CEREN IŞIK</t>
  </si>
  <si>
    <t>İBRAHİM MARAŞ</t>
  </si>
  <si>
    <t>BATUHAN ÇAKIR</t>
  </si>
  <si>
    <t>İLKNUR AKSU</t>
  </si>
  <si>
    <t>MUSTAFA AKSAY</t>
  </si>
  <si>
    <t>ERAY ABBASOĞLU</t>
  </si>
  <si>
    <t>10D</t>
  </si>
  <si>
    <t>CİHANGİR ÇAKIR</t>
  </si>
  <si>
    <t>RAMAZAN ARSLAN</t>
  </si>
  <si>
    <t>ZEYNEP İNCE</t>
  </si>
  <si>
    <t>YİĞİT HEMİŞ</t>
  </si>
  <si>
    <t>SEDA NUR ŞAHİN</t>
  </si>
  <si>
    <t>ALPER KIZILTAŞ</t>
  </si>
  <si>
    <t>EMRAH ARAN</t>
  </si>
  <si>
    <t>ESRA YUSUFOĞLU</t>
  </si>
  <si>
    <t>İLAYDA DEMİRCİ</t>
  </si>
  <si>
    <t>KÜBRA HUN</t>
  </si>
  <si>
    <t>HAZAR TURGUT</t>
  </si>
  <si>
    <t>HÜKMÜ MERT YARAMAN</t>
  </si>
  <si>
    <t>TARIK ÇALCALI</t>
  </si>
  <si>
    <t>MERVE KARAKAYA</t>
  </si>
  <si>
    <t>OSMAN ELMALI</t>
  </si>
  <si>
    <t>EZGİ YETER</t>
  </si>
  <si>
    <t>HARUN KILIÇ</t>
  </si>
  <si>
    <t>BURAK KALLİ</t>
  </si>
  <si>
    <t>ECE NUR BİLİCİ</t>
  </si>
  <si>
    <t>GÜLCAN KARATAŞ</t>
  </si>
  <si>
    <t>ENES ÖZDEMİR</t>
  </si>
  <si>
    <t>GİZEM KARAAHMETOĞLU</t>
  </si>
  <si>
    <t>BURÇİN YILMAZ</t>
  </si>
  <si>
    <t>ISMAIL SARMAD ADIL AL ALOOSI</t>
  </si>
  <si>
    <t>SAİDE TÜRKYILMAZ</t>
  </si>
  <si>
    <t>BATUHAN BEKDEMİR</t>
  </si>
  <si>
    <t>SALİH ÖZKAYA</t>
  </si>
  <si>
    <t>EMRE GENÇ</t>
  </si>
  <si>
    <t>11A</t>
  </si>
  <si>
    <t>SAMET CAN ÖZKARSLI</t>
  </si>
  <si>
    <t>EBRU KAHRAMAN</t>
  </si>
  <si>
    <t>HİLAL AKKAYA</t>
  </si>
  <si>
    <t>HALİL İBRAHİM IŞIK</t>
  </si>
  <si>
    <t>11B</t>
  </si>
  <si>
    <t>KERİM SİNA TOSUN</t>
  </si>
  <si>
    <t>ÇAĞLAR AKYÜZ</t>
  </si>
  <si>
    <t>HATEM KAMAL KAREEM LAMI</t>
  </si>
  <si>
    <t>HATEM HUSSEIN ALI AL SARRAY</t>
  </si>
  <si>
    <t>ENDER AKSU</t>
  </si>
  <si>
    <t>11C</t>
  </si>
  <si>
    <t>ELİF GEDİKOĞLU</t>
  </si>
  <si>
    <t>NOOR IMAD YASEEN YASEEN</t>
  </si>
  <si>
    <t>BANAN HASSAN THABET THABET</t>
  </si>
  <si>
    <t>FARIBA ABDULAZIZ</t>
  </si>
  <si>
    <t>MOSTAFA ALI YAR</t>
  </si>
  <si>
    <t>KAMILA HUSSAINI</t>
  </si>
  <si>
    <t>FARZANEH ABDULAZIZ</t>
  </si>
  <si>
    <t>RIYAM SAMER HUSSEIN AL WARDI</t>
  </si>
  <si>
    <t>HACER GÜZEL</t>
  </si>
  <si>
    <t>12A</t>
  </si>
  <si>
    <t>EYÜP TEKBAŞ</t>
  </si>
  <si>
    <t>SEDA ÇAKIR</t>
  </si>
  <si>
    <t>HAKAN BEYAZ</t>
  </si>
  <si>
    <t>ENSAR AKPINAR</t>
  </si>
  <si>
    <t>GÖRKEM KASAP</t>
  </si>
  <si>
    <t>ABDULLAH EMRAL</t>
  </si>
  <si>
    <t>MUSTAFA BAYBURT</t>
  </si>
  <si>
    <t>ELVİN ÇAMCI</t>
  </si>
  <si>
    <t>ÖYKÜ YELDA SAYIN</t>
  </si>
  <si>
    <t>ÇAĞLA KAYA</t>
  </si>
  <si>
    <t>EDANUR EKİNCİ</t>
  </si>
  <si>
    <t>MUSTAFA AYDINAY</t>
  </si>
  <si>
    <t>YUSUF GÜZELBİLEN</t>
  </si>
  <si>
    <t>İSMET ÖZER</t>
  </si>
  <si>
    <t>BÜŞRA CİCİ</t>
  </si>
  <si>
    <t>ZEYNEP ÇALCALI</t>
  </si>
  <si>
    <t>MUTLU KÜÇÜK</t>
  </si>
  <si>
    <t>GÖRKEM DÜDÜKCÜ</t>
  </si>
  <si>
    <t>ALAA SAADI MAJEED MAJEED</t>
  </si>
  <si>
    <t>EMİNE GÜMÜŞ</t>
  </si>
  <si>
    <t>12B</t>
  </si>
  <si>
    <t>GİZEM KARA</t>
  </si>
  <si>
    <t>TUĞÇE DABAN</t>
  </si>
  <si>
    <t>LEVENT TÜRKMEN</t>
  </si>
  <si>
    <t>HÜLYANUR UZUN</t>
  </si>
  <si>
    <t>ÇİÇEK YILMAZ</t>
  </si>
  <si>
    <t>GÜLLÜ CİBRİLOĞLU</t>
  </si>
  <si>
    <t>BATUHAN DEMİR</t>
  </si>
  <si>
    <t>BATUHAN ÇAYAN</t>
  </si>
  <si>
    <t>HASAN BÜYÜKTAŞ</t>
  </si>
  <si>
    <t>ŞEVVAL GÖKALP</t>
  </si>
  <si>
    <t>DOĞUKAN AKTAŞ</t>
  </si>
  <si>
    <t>AYLİN DURMUŞ</t>
  </si>
  <si>
    <t>ASLIHAN ORMAN</t>
  </si>
  <si>
    <t>BEDİRHAN GEDİKOĞLU</t>
  </si>
  <si>
    <t>KÜBRA ŞAHİN</t>
  </si>
  <si>
    <t>ÇAĞLA YAKIŞAN</t>
  </si>
  <si>
    <t>ELİF YILMAZ</t>
  </si>
  <si>
    <t>FEHMİ CAN ÖZTÜRK</t>
  </si>
  <si>
    <t>MELİKE KARADENİZ</t>
  </si>
  <si>
    <t>DOĞUKAN HAZAR TAŞ</t>
  </si>
  <si>
    <t>TAHA YASİN İMAT</t>
  </si>
  <si>
    <t>ÇAĞLA MELİSA ŞEYRANLIOĞLU</t>
  </si>
  <si>
    <t>BURÇAK SAYGIN</t>
  </si>
  <si>
    <t>NAGİHAN YEŞİLYURT</t>
  </si>
  <si>
    <t>MERT ALİ ALBAYRAK</t>
  </si>
  <si>
    <t>AŞKIN TURHAN</t>
  </si>
  <si>
    <t>İSA YAMAN</t>
  </si>
  <si>
    <t>ESAT CAN KARA</t>
  </si>
  <si>
    <t>HAZAR TULGAR</t>
  </si>
  <si>
    <t>ÖZGE KENGİL</t>
  </si>
  <si>
    <t>UĞUR ACAR</t>
  </si>
  <si>
    <t>HASRET AKÇAY</t>
  </si>
  <si>
    <t>NURDAN ÖZTÜRK</t>
  </si>
  <si>
    <t>HABİBE KARA</t>
  </si>
  <si>
    <t>12C</t>
  </si>
  <si>
    <t>SERHAT SİRKECİ</t>
  </si>
  <si>
    <t>BERKAN YÜKSEL</t>
  </si>
  <si>
    <t>FURKAN ÖZAYDIN</t>
  </si>
  <si>
    <t>ALEYNA SEYHAN</t>
  </si>
  <si>
    <t>İSMAİL ENES MUTLU</t>
  </si>
  <si>
    <t>OKTAY KARAMAN</t>
  </si>
  <si>
    <t>KARDELEN CÜCÜK</t>
  </si>
  <si>
    <t>GÜLSEREN GÜNEY</t>
  </si>
  <si>
    <t>BERNA EMRAL</t>
  </si>
  <si>
    <t>TUGAY YILMAZ</t>
  </si>
  <si>
    <t>HATİCE ÖZKAYA</t>
  </si>
  <si>
    <t>ÜLKÜ DİZDAR</t>
  </si>
  <si>
    <t>AYNUR AKAR</t>
  </si>
  <si>
    <t>AHMET HAKYEMEZ</t>
  </si>
  <si>
    <t>ELİF ÖMERBEYOĞLU</t>
  </si>
  <si>
    <t>SEDA ERSÖZ</t>
  </si>
  <si>
    <t>NEŞE KOL</t>
  </si>
  <si>
    <t>SİMGE DAMCI</t>
  </si>
  <si>
    <t>ALEYNA SÜRÜCÜ</t>
  </si>
  <si>
    <t>MERT TURHAN</t>
  </si>
  <si>
    <t>ESRANUR SOYDEMİR</t>
  </si>
  <si>
    <t>SERKAN HAKYEMEZ</t>
  </si>
  <si>
    <t>UTKU IŞIK</t>
  </si>
  <si>
    <t>BURAK KARA</t>
  </si>
  <si>
    <t>SERKAN ŞAHİN</t>
  </si>
  <si>
    <t>BURAK TOPAL</t>
  </si>
  <si>
    <t>İLKNUR KULOĞLU</t>
  </si>
  <si>
    <t>12D</t>
  </si>
  <si>
    <t>ASLI DABAN</t>
  </si>
  <si>
    <t>MERT KARAKUZ</t>
  </si>
  <si>
    <t>CANSU BIYIK</t>
  </si>
  <si>
    <t>YUSUF ATMACA</t>
  </si>
  <si>
    <t>KADRİYE KARATAŞ</t>
  </si>
  <si>
    <t>KUTAY KADIOĞLU</t>
  </si>
  <si>
    <t>ONUR AYDIN</t>
  </si>
  <si>
    <t>GÖKHAN BEYAZ</t>
  </si>
  <si>
    <t>SAİME NUR DEMİRTAŞ</t>
  </si>
  <si>
    <t>İLKAY GÜRER</t>
  </si>
  <si>
    <t>GÖZDE ÇAKMAK</t>
  </si>
  <si>
    <t>BİLGE ALKAN</t>
  </si>
  <si>
    <t>ÜMİT BOZKURT</t>
  </si>
  <si>
    <t>MERVE MERT</t>
  </si>
  <si>
    <t>OĞULCAN AYDEMİR</t>
  </si>
  <si>
    <t>EBRU DÜZGÜN</t>
  </si>
  <si>
    <t>SENA ORAL</t>
  </si>
  <si>
    <t>ONUR CEYLAN</t>
  </si>
  <si>
    <t>İSMAİL YILMAZ</t>
  </si>
  <si>
    <t>OĞUZHAN BAŞUSTAOĞLU</t>
  </si>
  <si>
    <t>GÜRKAN KIRDEMİR</t>
  </si>
  <si>
    <t>ÖZLEM YURT</t>
  </si>
  <si>
    <t>12E</t>
  </si>
  <si>
    <t>İREM YILMAZ</t>
  </si>
  <si>
    <t>SALİH VURAL</t>
  </si>
  <si>
    <t>ILGAZ BARAN ÇAKMANUS</t>
  </si>
  <si>
    <t>ÖZKAN ÖNEM</t>
  </si>
  <si>
    <t>BUSE SELİN GÖKSU</t>
  </si>
  <si>
    <t>İLKNUR GÜRECİOĞLU</t>
  </si>
  <si>
    <t>EMİNE GİZEM POSLU</t>
  </si>
  <si>
    <t>SEÇİL AKSU</t>
  </si>
  <si>
    <t>MERVE NUR GÜRÇAĞLAR</t>
  </si>
  <si>
    <t>BÜŞRA KOLU</t>
  </si>
  <si>
    <t>SEVGİ AKKAYA</t>
  </si>
  <si>
    <t>EDA KEMALOĞLU</t>
  </si>
  <si>
    <t>MEHMET CAN KANDEMİR</t>
  </si>
  <si>
    <t>NESRİN ERZURUM</t>
  </si>
  <si>
    <t>MUSTAFA BARAN SÖKMEN</t>
  </si>
  <si>
    <t>SALİH GÜNAY ÖZEN</t>
  </si>
  <si>
    <t>DİLEK KOÇ</t>
  </si>
  <si>
    <t>İREM ALBAYRAK</t>
  </si>
  <si>
    <t>9A</t>
  </si>
  <si>
    <t>ALEYNA KAFA</t>
  </si>
  <si>
    <t>İBRAHİM CEBECİ</t>
  </si>
  <si>
    <t>SAMETCAN KOÇ</t>
  </si>
  <si>
    <t>ALİHAN ÇETİNKAYA</t>
  </si>
  <si>
    <t>MEHMET ANIL TOPALOĞLU</t>
  </si>
  <si>
    <t>ÖMER SİNAN ÇAKMANUS</t>
  </si>
  <si>
    <t>ÖMER CAN YAĞMUR</t>
  </si>
  <si>
    <t>ZAINAB KAMAL KAREEM LAMI</t>
  </si>
  <si>
    <t>MURAT KIROĞLU</t>
  </si>
  <si>
    <t>ERFAN ROKH FOUROUZ</t>
  </si>
  <si>
    <t>BAHADIR IŞIK</t>
  </si>
  <si>
    <t>ESRA AKDOĞAN</t>
  </si>
  <si>
    <t>DENİZ AYGÜN</t>
  </si>
  <si>
    <t>ZEREN ÇOBAN</t>
  </si>
  <si>
    <t>BÜŞRA ŞAHİN</t>
  </si>
  <si>
    <t>GALİP ÖZ</t>
  </si>
  <si>
    <t>YUNUS ALİREİSOĞLU</t>
  </si>
  <si>
    <t>AHMET KONAR</t>
  </si>
  <si>
    <t>BURAK PATAR</t>
  </si>
  <si>
    <t>GÖKDENİZ ACAR</t>
  </si>
  <si>
    <t>HASAN YILMAZ</t>
  </si>
  <si>
    <t>NİSA SILA YILMAZ</t>
  </si>
  <si>
    <t>KAAN BAŞUSTAOĞLU</t>
  </si>
  <si>
    <t>YUNUS EMRE ÖZKAN</t>
  </si>
  <si>
    <t>TUĞBA TEKBAŞ</t>
  </si>
  <si>
    <t>ZAHRA AHMADI</t>
  </si>
  <si>
    <t>LAYLA ARAB</t>
  </si>
  <si>
    <t>KHEIBAR AHMADI</t>
  </si>
  <si>
    <t>SEMİNA TOPALOĞLU</t>
  </si>
  <si>
    <t>BURAK GENÇ</t>
  </si>
  <si>
    <t>ZEYNEP YURTTADUR</t>
  </si>
  <si>
    <t>9B</t>
  </si>
  <si>
    <t>SERHAT BAKIR</t>
  </si>
  <si>
    <t>TUĞÇE DEMİRAL</t>
  </si>
  <si>
    <t>SEYFULLAH CAN ALTIYAPRAK</t>
  </si>
  <si>
    <t>EMRE UZUN</t>
  </si>
  <si>
    <t>ALİ GENÇ</t>
  </si>
  <si>
    <t>MEDİHA NUR EKİNCİ</t>
  </si>
  <si>
    <t>İLAYDA AKAR</t>
  </si>
  <si>
    <t>TAMER ÇAKMAK</t>
  </si>
  <si>
    <t>KARDELEN SARIKAYA</t>
  </si>
  <si>
    <t>ARZU GEDİKOĞLU</t>
  </si>
  <si>
    <t>SILA SIBIÇ</t>
  </si>
  <si>
    <t>MISRANUR COŞKUN</t>
  </si>
  <si>
    <t>SAVAŞCAN ÖZDEMİR</t>
  </si>
  <si>
    <t>ALPER EKİNCİ</t>
  </si>
  <si>
    <t>ENES BAYRAM</t>
  </si>
  <si>
    <t>ERCAN EFCAN</t>
  </si>
  <si>
    <t>MUSTAFA TOPOĞLU</t>
  </si>
  <si>
    <t>MİRAÇ GÜNDOĞAN</t>
  </si>
  <si>
    <t>BERKEHAN MERAL</t>
  </si>
  <si>
    <t>BADEGÜL IŞIK</t>
  </si>
  <si>
    <t>MURAT CAN YAVAN</t>
  </si>
  <si>
    <t>GAMZE ALADAĞ</t>
  </si>
  <si>
    <t>MUSTAFA FURKAN ÖZTÜRK</t>
  </si>
  <si>
    <t>BEYZA MADEN</t>
  </si>
  <si>
    <t>İHSAN TUBADAN</t>
  </si>
  <si>
    <t>EREN TUNCAY</t>
  </si>
  <si>
    <t>YAREN AKIN</t>
  </si>
  <si>
    <t>HALİL KILIÇ</t>
  </si>
  <si>
    <t>BURAK NURAY</t>
  </si>
  <si>
    <t>ZEHRANUR SAKA</t>
  </si>
  <si>
    <t>HÜSEYİN CAN ALTAN</t>
  </si>
  <si>
    <t>TOLGAHAN CİCİ</t>
  </si>
  <si>
    <t>MELİSA ÖZBAY</t>
  </si>
  <si>
    <t>MERVE KOLUKISAOĞLU</t>
  </si>
  <si>
    <t>9C</t>
  </si>
  <si>
    <t>KÜRŞAT UZUN</t>
  </si>
  <si>
    <t>ALPER KILIÇASLAN</t>
  </si>
  <si>
    <t>MEHMET ELMALI</t>
  </si>
  <si>
    <t>GÜRKAN KUTLU</t>
  </si>
  <si>
    <t>SENA AKKAYA</t>
  </si>
  <si>
    <t>ÇİĞDEM BAŞDAŞ</t>
  </si>
  <si>
    <t>ADEM BULGAN</t>
  </si>
  <si>
    <t>HALİL CEBECİ</t>
  </si>
  <si>
    <t>YASİN KEÇECİOĞLU</t>
  </si>
  <si>
    <t>İHSAN AYDIN</t>
  </si>
  <si>
    <t>MELİHA YAĞMUR SAKA</t>
  </si>
  <si>
    <t>FULYA YILDIZ</t>
  </si>
  <si>
    <t>GİZEM ÇİRİŞ</t>
  </si>
  <si>
    <t>MERVE ALTIYAPRAK</t>
  </si>
  <si>
    <t>ABDURRAHİM AYDIN</t>
  </si>
  <si>
    <t>HAKAN BARITCI</t>
  </si>
  <si>
    <t>UĞUR KIRKAYA</t>
  </si>
  <si>
    <t>HASAN ÖZTÜRK</t>
  </si>
  <si>
    <t>EMRE ÇAYAN</t>
  </si>
  <si>
    <t>EMRE CEBECİ</t>
  </si>
  <si>
    <t>TANER BIÇAKCI</t>
  </si>
  <si>
    <t>DEMET ÖZYILMAZ</t>
  </si>
  <si>
    <t>SENANUR EROL</t>
  </si>
  <si>
    <t>ERDAL YILMAZ</t>
  </si>
  <si>
    <t>BÜŞRA ÇETİN</t>
  </si>
  <si>
    <t>ERAY ÇAKIR</t>
  </si>
  <si>
    <t>TARIK IŞIK</t>
  </si>
  <si>
    <t>MERYEM ÖZCAN</t>
  </si>
  <si>
    <t>SAFİYE ÇOLAKOĞLU</t>
  </si>
  <si>
    <t>BUĞRA KAĞAN ŞEN</t>
  </si>
  <si>
    <t>FURKAN AKTAN</t>
  </si>
  <si>
    <t>MURAT GÜZELBİLEN</t>
  </si>
  <si>
    <t>KADİR SOYDEMİR</t>
  </si>
  <si>
    <t>GL12A</t>
  </si>
  <si>
    <t>FERAY ÇETİNKAYA</t>
  </si>
  <si>
    <t>ÇAĞLA ÇINAR</t>
  </si>
  <si>
    <t>MURATCAN AKSU</t>
  </si>
  <si>
    <t>DEMET KILIÇ</t>
  </si>
  <si>
    <t>GÜLİZAR GÖZE</t>
  </si>
  <si>
    <t>ERDİNÇ ŞAHİN GÜNDOĞDU</t>
  </si>
  <si>
    <t>SEHER KARA</t>
  </si>
  <si>
    <t>BUSE YETİM</t>
  </si>
  <si>
    <t>GİZEM NARÇIN</t>
  </si>
  <si>
    <t>TANER KILIÇ</t>
  </si>
  <si>
    <t>ÖZER ELMALI</t>
  </si>
  <si>
    <t>MURAT AKIN</t>
  </si>
  <si>
    <t>YAKUPCAN ŞEN</t>
  </si>
  <si>
    <t>MUSTAFA BAYRAKDAR</t>
  </si>
  <si>
    <t>BERKANT TURAN</t>
  </si>
  <si>
    <t>MERT BAŞOĞLU</t>
  </si>
  <si>
    <t>ÖZKAN DEMİR</t>
  </si>
  <si>
    <t>ERCAN SARIKAYA</t>
  </si>
  <si>
    <t>MURATHAN KARAKAŞ</t>
  </si>
  <si>
    <t>MERT YERLİ</t>
  </si>
  <si>
    <t>EMİNE ÖNAL</t>
  </si>
  <si>
    <t>MOZAMMEL MOHAMMAD LAYEGH</t>
  </si>
  <si>
    <t>OĞUZHAN CANTÜRK</t>
  </si>
  <si>
    <t>ASLI SÜRÜCÜ</t>
  </si>
  <si>
    <t>ABDULWAHHAB ABDULRAZZAQ HAMZAH HAMZAH</t>
  </si>
  <si>
    <t>TAWAKUL ADNAN GHADHBAN AL BAYATI</t>
  </si>
  <si>
    <t>8. Sorunun Konusunu yaz</t>
  </si>
  <si>
    <t>Fizik</t>
  </si>
  <si>
    <t>2023-2024</t>
  </si>
  <si>
    <t>Mimar Sinan Mesleki ve Teknik Anadolu Lisesi</t>
  </si>
  <si>
    <t>Mimar Sinan Mesleki ve Teknik Anadolu Lisesi Ortak Sınav Analiz Formu</t>
  </si>
  <si>
    <t>Mimar Sinan Mesleki ve Teknik Anadolu Lisesi Ortak Sınav Genel Değerlendirme Formu</t>
  </si>
  <si>
    <t>İlyas KÜÇÜK</t>
  </si>
  <si>
    <t>Hüseyin ATASOY</t>
  </si>
  <si>
    <t>A-B-I-İ</t>
  </si>
  <si>
    <t>EREN DİNÇ</t>
  </si>
  <si>
    <t>MUSTAFA HAVAS</t>
  </si>
  <si>
    <t>TAHİRCAN KOÇ</t>
  </si>
  <si>
    <t>YUSUF GÜLER</t>
  </si>
  <si>
    <t>AHMET KEREM SALCI</t>
  </si>
  <si>
    <t>ELİF ÇETİN</t>
  </si>
  <si>
    <t>SAMET NARİNLER</t>
  </si>
  <si>
    <t>MUSTAFACAN DOA</t>
  </si>
  <si>
    <t>YUSUF EREN DEMİRCİ</t>
  </si>
  <si>
    <t>MUSTAFA EMİR SUNA</t>
  </si>
  <si>
    <t>ŞEYDA ÖNAL</t>
  </si>
  <si>
    <t>RAMAZAN ALKAN</t>
  </si>
  <si>
    <t>EMİRCAN KIZILCIK</t>
  </si>
  <si>
    <t>MUSTAFA FATİH KESKİN</t>
  </si>
  <si>
    <t>ENİS AÇIKGÖZ</t>
  </si>
  <si>
    <t>EMRE TÜREL</t>
  </si>
  <si>
    <t>MUSTAFA TUNÇ</t>
  </si>
  <si>
    <t>TALHA KAPLAN</t>
  </si>
  <si>
    <t>ÖMER FARUK BOLAT</t>
  </si>
  <si>
    <t>ESAT BAYKARA</t>
  </si>
  <si>
    <t>EFE ÖZCAN</t>
  </si>
  <si>
    <t>TUNAHAN AHMET GÜREL</t>
  </si>
  <si>
    <t>Sınıf ortalamasının %76 olduğu görüldü.. Cevaplanma yüzdesi daha iyi olması için konuların derslerde gözden geçirilmesine karar verildi.</t>
  </si>
  <si>
    <t>Ahmet KOCAMAN</t>
  </si>
  <si>
    <t>Fizik Öğret.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</si>
</sst>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0.0"/>
    <numFmt numFmtId="181" formatCode="%0.0"/>
    <numFmt numFmtId="182" formatCode="%0"/>
    <numFmt numFmtId="183" formatCode="0.000000000"/>
  </numFmts>
  <fonts count="97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9"/>
      <name val="Verdana"/>
      <family val="2"/>
      <charset val="162"/>
    </font>
    <font>
      <b/>
      <sz val="9"/>
      <name val="Verdana"/>
      <family val="2"/>
      <charset val="162"/>
    </font>
    <font>
      <b/>
      <sz val="10"/>
      <name val="Times New Roman"/>
      <family val="1"/>
      <charset val="162"/>
    </font>
    <font>
      <b/>
      <sz val="10"/>
      <color indexed="8"/>
      <name val="Arial Unicode MS"/>
      <family val="2"/>
      <charset val="162"/>
    </font>
    <font>
      <b/>
      <sz val="11"/>
      <name val="Times New Roman"/>
      <family val="1"/>
      <charset val="162"/>
    </font>
    <font>
      <sz val="9"/>
      <color indexed="9"/>
      <name val="Times New Roman"/>
      <family val="1"/>
      <charset val="162"/>
    </font>
    <font>
      <sz val="10"/>
      <color indexed="9"/>
      <name val="Arial Tur"/>
      <charset val="162"/>
    </font>
    <font>
      <sz val="10"/>
      <name val="Times New Roman"/>
      <family val="1"/>
      <charset val="162"/>
    </font>
    <font>
      <b/>
      <sz val="10"/>
      <name val="Verdana"/>
      <family val="2"/>
      <charset val="162"/>
    </font>
    <font>
      <sz val="9"/>
      <color indexed="10"/>
      <name val="Times New Roman"/>
      <family val="1"/>
      <charset val="162"/>
    </font>
    <font>
      <sz val="10"/>
      <color indexed="10"/>
      <name val="Arial Tur"/>
      <charset val="162"/>
    </font>
    <font>
      <b/>
      <i/>
      <sz val="9"/>
      <color indexed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0"/>
      <color indexed="8"/>
      <name val="ARIAL"/>
      <family val="2"/>
      <charset val="1"/>
    </font>
    <font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name val="Arial Tur"/>
      <charset val="162"/>
    </font>
    <font>
      <b/>
      <sz val="8"/>
      <color indexed="8"/>
      <name val="Arial Tur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9"/>
      <name val="Arial Narrow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indexed="8"/>
      <name val="Arial Narrow"/>
      <family val="2"/>
      <charset val="162"/>
    </font>
    <font>
      <b/>
      <sz val="11"/>
      <name val="Arial Narrow"/>
      <family val="2"/>
      <charset val="162"/>
    </font>
    <font>
      <sz val="10"/>
      <name val="Arial Narrow"/>
      <family val="2"/>
      <charset val="162"/>
    </font>
    <font>
      <sz val="9"/>
      <name val="Arial Narrow"/>
      <family val="2"/>
      <charset val="162"/>
    </font>
    <font>
      <b/>
      <sz val="12"/>
      <name val="Arial Narrow"/>
      <family val="2"/>
      <charset val="162"/>
    </font>
    <font>
      <b/>
      <sz val="8"/>
      <name val="Verdana"/>
      <family val="2"/>
      <charset val="162"/>
    </font>
    <font>
      <b/>
      <i/>
      <sz val="9"/>
      <name val="Arial"/>
      <family val="2"/>
      <charset val="162"/>
    </font>
    <font>
      <b/>
      <sz val="12"/>
      <name val="Arial Black"/>
      <family val="2"/>
      <charset val="162"/>
    </font>
    <font>
      <b/>
      <sz val="11"/>
      <color indexed="8"/>
      <name val="Arial Narrow"/>
      <family val="2"/>
      <charset val="162"/>
    </font>
    <font>
      <b/>
      <sz val="16"/>
      <name val="Tahoma"/>
      <family val="2"/>
      <charset val="162"/>
    </font>
    <font>
      <sz val="10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8"/>
      <name val="Arial Narrow"/>
      <family val="2"/>
      <charset val="162"/>
    </font>
    <font>
      <sz val="11"/>
      <name val="Arial Tur"/>
      <charset val="162"/>
    </font>
    <font>
      <b/>
      <sz val="8"/>
      <color indexed="8"/>
      <name val="Arial Narrow"/>
      <family val="2"/>
      <charset val="162"/>
    </font>
    <font>
      <b/>
      <sz val="8"/>
      <name val="Arial Narrow"/>
      <family val="2"/>
      <charset val="162"/>
    </font>
    <font>
      <sz val="8"/>
      <name val="Times New Roman"/>
      <family val="1"/>
      <charset val="162"/>
    </font>
    <font>
      <b/>
      <sz val="10"/>
      <color indexed="8"/>
      <name val="Arial Narrow"/>
      <family val="2"/>
      <charset val="162"/>
    </font>
    <font>
      <sz val="8"/>
      <color indexed="8"/>
      <name val="Arial Narrow"/>
      <family val="2"/>
      <charset val="162"/>
    </font>
    <font>
      <sz val="9"/>
      <color indexed="10"/>
      <name val="Arial Tur"/>
      <charset val="162"/>
    </font>
    <font>
      <b/>
      <sz val="9"/>
      <color indexed="10"/>
      <name val="Arial Tur"/>
      <charset val="162"/>
    </font>
    <font>
      <sz val="12"/>
      <name val="Arial Tur"/>
      <charset val="162"/>
    </font>
    <font>
      <sz val="8"/>
      <name val="Verdana"/>
      <family val="2"/>
      <charset val="162"/>
    </font>
    <font>
      <b/>
      <u/>
      <sz val="10"/>
      <name val="Arial Tur"/>
      <charset val="162"/>
    </font>
    <font>
      <sz val="10"/>
      <name val="Arial"/>
      <family val="2"/>
      <charset val="162"/>
    </font>
    <font>
      <b/>
      <sz val="8"/>
      <name val="Calibri"/>
      <family val="2"/>
      <charset val="162"/>
    </font>
    <font>
      <sz val="8"/>
      <name val="Tahoma"/>
      <family val="2"/>
      <charset val="162"/>
    </font>
    <font>
      <sz val="9"/>
      <name val="Arial Tur"/>
      <charset val="162"/>
    </font>
    <font>
      <b/>
      <sz val="20"/>
      <name val="Arial Narrow"/>
      <family val="2"/>
      <charset val="162"/>
    </font>
    <font>
      <b/>
      <sz val="16"/>
      <name val="Arial Tur"/>
      <charset val="162"/>
    </font>
    <font>
      <sz val="8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9"/>
      <color rgb="FF92D050"/>
      <name val="Times New Roman"/>
      <family val="1"/>
      <charset val="162"/>
    </font>
    <font>
      <sz val="8"/>
      <color rgb="FF92D050"/>
      <name val="Times New Roman"/>
      <family val="1"/>
      <charset val="162"/>
    </font>
    <font>
      <b/>
      <sz val="10"/>
      <color rgb="FFFF0000"/>
      <name val="Arial Tur"/>
      <charset val="162"/>
    </font>
    <font>
      <b/>
      <i/>
      <sz val="9"/>
      <color theme="0"/>
      <name val="Times New Roman"/>
      <family val="1"/>
      <charset val="162"/>
    </font>
    <font>
      <sz val="10"/>
      <color theme="0"/>
      <name val="Arial Tur"/>
      <charset val="162"/>
    </font>
    <font>
      <sz val="9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rgb="FFFF0000"/>
      <name val="Arial"/>
      <family val="2"/>
      <charset val="162"/>
    </font>
    <font>
      <b/>
      <sz val="8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  <font>
      <b/>
      <sz val="11"/>
      <color theme="0"/>
      <name val="Arial"/>
      <family val="2"/>
      <charset val="162"/>
    </font>
    <font>
      <sz val="8"/>
      <color theme="0"/>
      <name val="Arial Tur"/>
      <charset val="162"/>
    </font>
    <font>
      <b/>
      <sz val="10"/>
      <color theme="1"/>
      <name val="Arial Narrow"/>
      <family val="2"/>
      <charset val="162"/>
    </font>
    <font>
      <b/>
      <sz val="9"/>
      <color theme="0"/>
      <name val="Arial"/>
      <family val="2"/>
      <charset val="162"/>
    </font>
    <font>
      <sz val="10"/>
      <color theme="3"/>
      <name val="Arial Tur"/>
      <charset val="162"/>
    </font>
    <font>
      <b/>
      <sz val="10"/>
      <color theme="3"/>
      <name val="Arial Tur"/>
      <charset val="162"/>
    </font>
    <font>
      <sz val="8"/>
      <color theme="0" tint="-4.9989318521683403E-2"/>
      <name val="Arial Tur"/>
      <charset val="162"/>
    </font>
    <font>
      <b/>
      <sz val="10"/>
      <color theme="0"/>
      <name val="Times New Roman"/>
      <family val="1"/>
      <charset val="162"/>
    </font>
    <font>
      <sz val="10"/>
      <color rgb="FFFF0000"/>
      <name val="Arial Tur"/>
      <charset val="162"/>
    </font>
    <font>
      <b/>
      <sz val="10"/>
      <color rgb="FF0070C0"/>
      <name val="Arial Tur"/>
      <charset val="162"/>
    </font>
    <font>
      <b/>
      <sz val="14"/>
      <color rgb="FF002060"/>
      <name val="Times New Roman"/>
      <family val="1"/>
      <charset val="162"/>
    </font>
    <font>
      <sz val="10"/>
      <color rgb="FF0070C0"/>
      <name val="Arial Tur"/>
      <charset val="162"/>
    </font>
    <font>
      <sz val="10"/>
      <color rgb="FF00B050"/>
      <name val="Arial Tur"/>
      <charset val="162"/>
    </font>
    <font>
      <sz val="8"/>
      <color theme="0" tint="-0.14999847407452621"/>
      <name val="Arial Tur"/>
      <charset val="162"/>
    </font>
    <font>
      <sz val="12"/>
      <color rgb="FF000000"/>
      <name val="Times New Roman"/>
      <family val="1"/>
      <charset val="162"/>
    </font>
    <font>
      <b/>
      <sz val="9"/>
      <color theme="1"/>
      <name val="Arial Narrow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>
      <alignment vertical="top"/>
    </xf>
    <xf numFmtId="0" fontId="60" fillId="0" borderId="0"/>
    <xf numFmtId="9" fontId="1" fillId="0" borderId="0" applyFont="0" applyFill="0" applyBorder="0" applyAlignment="0" applyProtection="0"/>
  </cellStyleXfs>
  <cellXfs count="498">
    <xf numFmtId="0" fontId="0" fillId="0" borderId="0" xfId="0"/>
    <xf numFmtId="0" fontId="17" fillId="2" borderId="0" xfId="0" applyFont="1" applyFill="1" applyBorder="1" applyAlignment="1" applyProtection="1">
      <alignment horizontal="center" vertical="center" shrinkToFit="1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Protection="1">
      <protection hidden="1"/>
    </xf>
    <xf numFmtId="0" fontId="8" fillId="2" borderId="4" xfId="0" applyFont="1" applyFill="1" applyBorder="1" applyAlignment="1" applyProtection="1"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14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Protection="1"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25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13" fillId="8" borderId="5" xfId="0" applyFont="1" applyFill="1" applyBorder="1" applyAlignment="1" applyProtection="1">
      <alignment horizontal="left" indent="1"/>
      <protection hidden="1"/>
    </xf>
    <xf numFmtId="0" fontId="5" fillId="8" borderId="0" xfId="0" applyFont="1" applyFill="1" applyBorder="1" applyProtection="1">
      <protection hidden="1"/>
    </xf>
    <xf numFmtId="0" fontId="10" fillId="8" borderId="5" xfId="0" applyFont="1" applyFill="1" applyBorder="1" applyAlignment="1" applyProtection="1">
      <alignment horizontal="center" vertical="center" shrinkToFit="1"/>
      <protection hidden="1"/>
    </xf>
    <xf numFmtId="0" fontId="10" fillId="8" borderId="0" xfId="0" applyFont="1" applyFill="1" applyBorder="1" applyAlignment="1" applyProtection="1">
      <alignment vertical="center" shrinkToFit="1"/>
      <protection hidden="1"/>
    </xf>
    <xf numFmtId="0" fontId="10" fillId="8" borderId="6" xfId="0" applyFont="1" applyFill="1" applyBorder="1" applyAlignment="1" applyProtection="1">
      <alignment vertical="center" shrinkToFit="1"/>
      <protection hidden="1"/>
    </xf>
    <xf numFmtId="0" fontId="68" fillId="8" borderId="6" xfId="0" applyFont="1" applyFill="1" applyBorder="1" applyAlignment="1" applyProtection="1">
      <alignment horizontal="left" vertical="center" indent="1" shrinkToFit="1"/>
      <protection hidden="1"/>
    </xf>
    <xf numFmtId="0" fontId="5" fillId="8" borderId="5" xfId="0" applyFont="1" applyFill="1" applyBorder="1" applyProtection="1">
      <protection hidden="1"/>
    </xf>
    <xf numFmtId="0" fontId="69" fillId="2" borderId="0" xfId="0" applyFont="1" applyFill="1" applyBorder="1" applyProtection="1">
      <protection hidden="1"/>
    </xf>
    <xf numFmtId="0" fontId="69" fillId="2" borderId="0" xfId="0" applyFont="1" applyFill="1" applyProtection="1">
      <protection hidden="1"/>
    </xf>
    <xf numFmtId="0" fontId="70" fillId="2" borderId="0" xfId="0" applyFont="1" applyFill="1" applyProtection="1">
      <protection hidden="1"/>
    </xf>
    <xf numFmtId="0" fontId="69" fillId="0" borderId="0" xfId="0" applyFont="1" applyProtection="1">
      <protection hidden="1"/>
    </xf>
    <xf numFmtId="0" fontId="3" fillId="2" borderId="0" xfId="0" applyFont="1" applyFill="1" applyAlignment="1" applyProtection="1">
      <protection hidden="1"/>
    </xf>
    <xf numFmtId="0" fontId="69" fillId="0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0" fontId="13" fillId="9" borderId="0" xfId="0" applyFont="1" applyFill="1" applyBorder="1" applyAlignment="1" applyProtection="1">
      <protection hidden="1"/>
    </xf>
    <xf numFmtId="0" fontId="8" fillId="9" borderId="5" xfId="0" applyFont="1" applyFill="1" applyBorder="1" applyAlignment="1" applyProtection="1">
      <protection hidden="1"/>
    </xf>
    <xf numFmtId="0" fontId="8" fillId="9" borderId="6" xfId="0" applyFont="1" applyFill="1" applyBorder="1" applyAlignment="1" applyProtection="1">
      <protection hidden="1"/>
    </xf>
    <xf numFmtId="0" fontId="5" fillId="9" borderId="6" xfId="0" applyFont="1" applyFill="1" applyBorder="1" applyProtection="1">
      <protection hidden="1"/>
    </xf>
    <xf numFmtId="0" fontId="5" fillId="9" borderId="5" xfId="0" applyFont="1" applyFill="1" applyBorder="1" applyProtection="1">
      <protection hidden="1"/>
    </xf>
    <xf numFmtId="0" fontId="36" fillId="3" borderId="7" xfId="0" applyFont="1" applyFill="1" applyBorder="1" applyAlignment="1" applyProtection="1">
      <alignment horizontal="center" vertical="center"/>
      <protection hidden="1"/>
    </xf>
    <xf numFmtId="0" fontId="38" fillId="4" borderId="8" xfId="0" applyNumberFormat="1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Border="1"/>
    <xf numFmtId="0" fontId="69" fillId="0" borderId="0" xfId="0" applyFont="1" applyBorder="1" applyProtection="1">
      <protection hidden="1"/>
    </xf>
    <xf numFmtId="0" fontId="72" fillId="2" borderId="0" xfId="0" applyFont="1" applyFill="1" applyBorder="1" applyAlignment="1" applyProtection="1">
      <alignment horizontal="left" vertical="center"/>
      <protection hidden="1"/>
    </xf>
    <xf numFmtId="0" fontId="72" fillId="2" borderId="0" xfId="0" applyFont="1" applyFill="1" applyBorder="1" applyAlignment="1" applyProtection="1">
      <alignment horizontal="center" vertical="center" shrinkToFit="1"/>
      <protection hidden="1"/>
    </xf>
    <xf numFmtId="0" fontId="73" fillId="2" borderId="0" xfId="0" applyFont="1" applyFill="1" applyBorder="1" applyProtection="1">
      <protection hidden="1"/>
    </xf>
    <xf numFmtId="0" fontId="74" fillId="2" borderId="0" xfId="0" applyFont="1" applyFill="1" applyBorder="1" applyAlignment="1" applyProtection="1">
      <alignment vertical="center"/>
      <protection hidden="1"/>
    </xf>
    <xf numFmtId="0" fontId="74" fillId="2" borderId="0" xfId="0" applyFont="1" applyFill="1" applyBorder="1" applyAlignment="1" applyProtection="1">
      <alignment horizontal="center" vertical="center"/>
      <protection hidden="1"/>
    </xf>
    <xf numFmtId="0" fontId="74" fillId="2" borderId="0" xfId="0" applyFont="1" applyFill="1" applyBorder="1" applyProtection="1">
      <protection hidden="1"/>
    </xf>
    <xf numFmtId="0" fontId="74" fillId="2" borderId="0" xfId="0" applyFont="1" applyFill="1" applyBorder="1" applyAlignment="1" applyProtection="1">
      <alignment horizontal="center"/>
      <protection hidden="1"/>
    </xf>
    <xf numFmtId="0" fontId="75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9" xfId="0" applyFont="1" applyFill="1" applyBorder="1" applyAlignment="1" applyProtection="1">
      <alignment horizontal="left" indent="1"/>
      <protection hidden="1"/>
    </xf>
    <xf numFmtId="0" fontId="24" fillId="0" borderId="5" xfId="0" applyFont="1" applyFill="1" applyBorder="1" applyAlignment="1" applyProtection="1">
      <alignment horizontal="left" indent="1"/>
      <protection hidden="1"/>
    </xf>
    <xf numFmtId="0" fontId="22" fillId="0" borderId="0" xfId="0" applyFont="1" applyFill="1" applyBorder="1" applyProtection="1">
      <protection hidden="1"/>
    </xf>
    <xf numFmtId="0" fontId="24" fillId="0" borderId="10" xfId="0" applyFont="1" applyFill="1" applyBorder="1" applyAlignment="1" applyProtection="1">
      <alignment horizontal="left" indent="1"/>
      <protection hidden="1"/>
    </xf>
    <xf numFmtId="0" fontId="22" fillId="0" borderId="11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left" indent="1"/>
      <protection hidden="1"/>
    </xf>
    <xf numFmtId="0" fontId="24" fillId="0" borderId="12" xfId="0" applyFont="1" applyFill="1" applyBorder="1" applyAlignment="1" applyProtection="1">
      <alignment horizontal="left" indent="1"/>
      <protection hidden="1"/>
    </xf>
    <xf numFmtId="0" fontId="74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7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6" fillId="3" borderId="13" xfId="0" applyFont="1" applyFill="1" applyBorder="1" applyAlignment="1" applyProtection="1">
      <alignment horizontal="center" vertical="center"/>
      <protection hidden="1"/>
    </xf>
    <xf numFmtId="0" fontId="7" fillId="10" borderId="7" xfId="0" applyFont="1" applyFill="1" applyBorder="1" applyAlignment="1" applyProtection="1">
      <alignment horizontal="center" wrapText="1"/>
      <protection hidden="1"/>
    </xf>
    <xf numFmtId="0" fontId="24" fillId="0" borderId="14" xfId="0" applyFont="1" applyFill="1" applyBorder="1" applyAlignment="1" applyProtection="1">
      <alignment horizontal="left" indent="1"/>
      <protection hidden="1"/>
    </xf>
    <xf numFmtId="0" fontId="76" fillId="0" borderId="15" xfId="0" applyFont="1" applyFill="1" applyBorder="1"/>
    <xf numFmtId="0" fontId="35" fillId="6" borderId="0" xfId="0" applyFont="1" applyFill="1" applyBorder="1" applyAlignment="1" applyProtection="1">
      <protection hidden="1"/>
    </xf>
    <xf numFmtId="2" fontId="26" fillId="2" borderId="0" xfId="0" applyNumberFormat="1" applyFont="1" applyFill="1" applyBorder="1" applyAlignment="1" applyProtection="1">
      <alignment vertical="center" wrapText="1"/>
    </xf>
    <xf numFmtId="0" fontId="5" fillId="0" borderId="16" xfId="0" applyFont="1" applyBorder="1" applyProtection="1">
      <protection hidden="1"/>
    </xf>
    <xf numFmtId="0" fontId="37" fillId="0" borderId="8" xfId="0" applyFont="1" applyFill="1" applyBorder="1" applyAlignment="1" applyProtection="1">
      <alignment vertical="center"/>
      <protection hidden="1"/>
    </xf>
    <xf numFmtId="0" fontId="37" fillId="0" borderId="16" xfId="0" applyFont="1" applyFill="1" applyBorder="1" applyAlignment="1" applyProtection="1">
      <alignment vertical="center"/>
      <protection hidden="1"/>
    </xf>
    <xf numFmtId="0" fontId="38" fillId="0" borderId="16" xfId="0" applyFont="1" applyFill="1" applyBorder="1" applyAlignment="1" applyProtection="1">
      <alignment vertical="center"/>
      <protection hidden="1"/>
    </xf>
    <xf numFmtId="0" fontId="39" fillId="0" borderId="16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8" fillId="0" borderId="16" xfId="0" applyFont="1" applyBorder="1" applyAlignment="1" applyProtection="1">
      <alignment vertical="center"/>
      <protection hidden="1"/>
    </xf>
    <xf numFmtId="0" fontId="38" fillId="0" borderId="17" xfId="0" applyFont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40" fillId="11" borderId="17" xfId="0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Protection="1">
      <protection hidden="1"/>
    </xf>
    <xf numFmtId="0" fontId="77" fillId="0" borderId="0" xfId="0" applyFont="1" applyFill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left"/>
      <protection hidden="1"/>
    </xf>
    <xf numFmtId="0" fontId="74" fillId="0" borderId="0" xfId="0" applyFont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38" fillId="12" borderId="8" xfId="0" applyFont="1" applyFill="1" applyBorder="1" applyAlignment="1" applyProtection="1">
      <alignment textRotation="90" shrinkToFit="1"/>
      <protection locked="0" hidden="1"/>
    </xf>
    <xf numFmtId="0" fontId="39" fillId="0" borderId="19" xfId="0" applyFont="1" applyFill="1" applyBorder="1" applyAlignment="1" applyProtection="1">
      <alignment vertical="center"/>
      <protection hidden="1"/>
    </xf>
    <xf numFmtId="0" fontId="8" fillId="2" borderId="20" xfId="0" applyFont="1" applyFill="1" applyBorder="1" applyAlignment="1" applyProtection="1">
      <alignment horizontal="left"/>
      <protection hidden="1"/>
    </xf>
    <xf numFmtId="0" fontId="38" fillId="0" borderId="21" xfId="0" applyFont="1" applyBorder="1" applyAlignment="1" applyProtection="1">
      <alignment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Fill="1" applyProtection="1">
      <protection hidden="1"/>
    </xf>
    <xf numFmtId="0" fontId="79" fillId="0" borderId="0" xfId="0" applyFont="1" applyFill="1" applyBorder="1" applyAlignment="1" applyProtection="1">
      <alignment horizontal="center" vertical="center" shrinkToFit="1"/>
      <protection hidden="1"/>
    </xf>
    <xf numFmtId="0" fontId="44" fillId="13" borderId="13" xfId="0" applyNumberFormat="1" applyFont="1" applyFill="1" applyBorder="1" applyAlignment="1" applyProtection="1">
      <alignment horizontal="center" vertical="center" shrinkToFit="1"/>
      <protection locked="0"/>
    </xf>
    <xf numFmtId="0" fontId="37" fillId="13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14" borderId="16" xfId="0" applyFont="1" applyFill="1" applyBorder="1" applyAlignment="1" applyProtection="1">
      <alignment vertical="center"/>
      <protection hidden="1"/>
    </xf>
    <xf numFmtId="0" fontId="26" fillId="0" borderId="16" xfId="0" applyFont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horizontal="right" vertical="center"/>
      <protection hidden="1"/>
    </xf>
    <xf numFmtId="0" fontId="46" fillId="0" borderId="7" xfId="1" applyFont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 hidden="1"/>
    </xf>
    <xf numFmtId="0" fontId="32" fillId="6" borderId="7" xfId="0" applyFont="1" applyFill="1" applyBorder="1" applyAlignment="1" applyProtection="1">
      <alignment horizontal="center" vertical="center" shrinkToFit="1"/>
      <protection locked="0"/>
    </xf>
    <xf numFmtId="0" fontId="32" fillId="6" borderId="7" xfId="0" applyFont="1" applyFill="1" applyBorder="1" applyAlignment="1" applyProtection="1">
      <alignment horizontal="left" vertical="center" shrinkToFit="1"/>
      <protection locked="0"/>
    </xf>
    <xf numFmtId="0" fontId="24" fillId="6" borderId="7" xfId="0" applyFont="1" applyFill="1" applyBorder="1" applyAlignment="1" applyProtection="1">
      <alignment horizontal="center" vertical="center" shrinkToFit="1"/>
      <protection locked="0"/>
    </xf>
    <xf numFmtId="0" fontId="24" fillId="6" borderId="7" xfId="0" applyFont="1" applyFill="1" applyBorder="1" applyAlignment="1" applyProtection="1">
      <alignment horizontal="center" vertical="center" shrinkToFit="1"/>
      <protection locked="0" hidden="1"/>
    </xf>
    <xf numFmtId="0" fontId="32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30" fillId="3" borderId="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hidden="1"/>
    </xf>
    <xf numFmtId="0" fontId="22" fillId="0" borderId="16" xfId="0" applyFont="1" applyFill="1" applyBorder="1" applyAlignment="1" applyProtection="1">
      <alignment horizontal="right" vertical="center"/>
      <protection hidden="1"/>
    </xf>
    <xf numFmtId="0" fontId="34" fillId="0" borderId="16" xfId="0" applyFont="1" applyBorder="1" applyProtection="1">
      <protection hidden="1"/>
    </xf>
    <xf numFmtId="0" fontId="0" fillId="0" borderId="0" xfId="0" applyFont="1"/>
    <xf numFmtId="0" fontId="24" fillId="15" borderId="7" xfId="0" applyFont="1" applyFill="1" applyBorder="1" applyAlignment="1" applyProtection="1">
      <alignment horizontal="center" vertical="center" shrinkToFit="1"/>
      <protection locked="0"/>
    </xf>
    <xf numFmtId="0" fontId="80" fillId="2" borderId="0" xfId="0" applyFont="1" applyFill="1" applyAlignment="1" applyProtection="1">
      <protection hidden="1"/>
    </xf>
    <xf numFmtId="0" fontId="21" fillId="11" borderId="7" xfId="0" applyFont="1" applyFill="1" applyBorder="1" applyAlignment="1" applyProtection="1">
      <alignment horizontal="left" vertical="center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81" fillId="0" borderId="16" xfId="0" applyFont="1" applyFill="1" applyBorder="1" applyAlignment="1" applyProtection="1">
      <alignment horizontal="center" vertical="center"/>
      <protection hidden="1"/>
    </xf>
    <xf numFmtId="0" fontId="4" fillId="14" borderId="16" xfId="0" applyFont="1" applyFill="1" applyBorder="1" applyAlignment="1" applyProtection="1">
      <alignment horizontal="center" vertical="center"/>
      <protection hidden="1"/>
    </xf>
    <xf numFmtId="0" fontId="20" fillId="14" borderId="16" xfId="0" applyFont="1" applyFill="1" applyBorder="1" applyAlignment="1" applyProtection="1">
      <alignment horizontal="right" vertical="center"/>
      <protection hidden="1"/>
    </xf>
    <xf numFmtId="0" fontId="5" fillId="8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8" borderId="9" xfId="0" applyFont="1" applyFill="1" applyBorder="1" applyAlignment="1" applyProtection="1">
      <alignment horizontal="left" indent="1"/>
      <protection hidden="1"/>
    </xf>
    <xf numFmtId="0" fontId="5" fillId="8" borderId="12" xfId="0" applyFont="1" applyFill="1" applyBorder="1" applyProtection="1">
      <protection hidden="1"/>
    </xf>
    <xf numFmtId="0" fontId="82" fillId="7" borderId="12" xfId="0" applyFont="1" applyFill="1" applyBorder="1" applyAlignment="1" applyProtection="1">
      <protection hidden="1"/>
    </xf>
    <xf numFmtId="0" fontId="10" fillId="8" borderId="22" xfId="0" applyFont="1" applyFill="1" applyBorder="1" applyAlignment="1" applyProtection="1">
      <alignment vertical="center" shrinkToFit="1"/>
      <protection hidden="1"/>
    </xf>
    <xf numFmtId="0" fontId="5" fillId="8" borderId="5" xfId="0" applyNumberFormat="1" applyFont="1" applyFill="1" applyBorder="1" applyAlignment="1" applyProtection="1">
      <alignment horizontal="center" vertical="center" shrinkToFit="1"/>
      <protection hidden="1"/>
    </xf>
    <xf numFmtId="0" fontId="69" fillId="8" borderId="10" xfId="0" applyFont="1" applyFill="1" applyBorder="1" applyProtection="1">
      <protection hidden="1"/>
    </xf>
    <xf numFmtId="0" fontId="69" fillId="8" borderId="11" xfId="0" applyFont="1" applyFill="1" applyBorder="1" applyProtection="1">
      <protection hidden="1"/>
    </xf>
    <xf numFmtId="0" fontId="69" fillId="8" borderId="23" xfId="0" applyFont="1" applyFill="1" applyBorder="1" applyProtection="1">
      <protection hidden="1"/>
    </xf>
    <xf numFmtId="0" fontId="34" fillId="14" borderId="16" xfId="0" applyFont="1" applyFill="1" applyBorder="1" applyAlignment="1" applyProtection="1">
      <alignment horizontal="center" vertical="center"/>
      <protection hidden="1"/>
    </xf>
    <xf numFmtId="1" fontId="30" fillId="2" borderId="0" xfId="0" applyNumberFormat="1" applyFont="1" applyFill="1" applyBorder="1" applyAlignment="1" applyProtection="1">
      <alignment horizontal="center" textRotation="90" wrapText="1"/>
    </xf>
    <xf numFmtId="2" fontId="30" fillId="2" borderId="0" xfId="0" applyNumberFormat="1" applyFont="1" applyFill="1" applyBorder="1" applyAlignment="1" applyProtection="1">
      <alignment horizontal="center" vertical="center" wrapText="1"/>
    </xf>
    <xf numFmtId="2" fontId="31" fillId="2" borderId="0" xfId="0" applyNumberFormat="1" applyFont="1" applyFill="1" applyBorder="1" applyAlignment="1" applyProtection="1">
      <alignment horizontal="center" vertical="center" wrapText="1"/>
    </xf>
    <xf numFmtId="180" fontId="30" fillId="2" borderId="24" xfId="0" applyNumberFormat="1" applyFont="1" applyFill="1" applyBorder="1" applyAlignment="1" applyProtection="1">
      <alignment horizontal="center" vertical="center" wrapText="1"/>
    </xf>
    <xf numFmtId="1" fontId="30" fillId="2" borderId="2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/>
    <xf numFmtId="1" fontId="34" fillId="2" borderId="17" xfId="0" applyNumberFormat="1" applyFont="1" applyFill="1" applyBorder="1" applyAlignment="1" applyProtection="1">
      <alignment horizontal="center" vertical="center" wrapText="1"/>
    </xf>
    <xf numFmtId="1" fontId="39" fillId="14" borderId="17" xfId="0" applyNumberFormat="1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Protection="1">
      <protection hidden="1"/>
    </xf>
    <xf numFmtId="0" fontId="49" fillId="0" borderId="0" xfId="0" applyFont="1"/>
    <xf numFmtId="0" fontId="38" fillId="0" borderId="0" xfId="0" applyFont="1"/>
    <xf numFmtId="0" fontId="48" fillId="0" borderId="0" xfId="0" applyFont="1"/>
    <xf numFmtId="0" fontId="3" fillId="0" borderId="0" xfId="0" applyFont="1"/>
    <xf numFmtId="0" fontId="0" fillId="11" borderId="0" xfId="0" applyFill="1"/>
    <xf numFmtId="0" fontId="51" fillId="0" borderId="0" xfId="0" applyFont="1"/>
    <xf numFmtId="0" fontId="27" fillId="0" borderId="0" xfId="0" applyFont="1"/>
    <xf numFmtId="0" fontId="20" fillId="0" borderId="1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11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3" fillId="0" borderId="0" xfId="0" applyFont="1"/>
    <xf numFmtId="2" fontId="29" fillId="0" borderId="24" xfId="0" applyNumberFormat="1" applyFont="1" applyFill="1" applyBorder="1" applyAlignment="1" applyProtection="1">
      <alignment horizontal="center" vertical="center" textRotation="90" wrapText="1"/>
    </xf>
    <xf numFmtId="0" fontId="41" fillId="10" borderId="8" xfId="0" applyFont="1" applyFill="1" applyBorder="1" applyAlignment="1" applyProtection="1">
      <alignment horizontal="left" wrapText="1"/>
      <protection hidden="1"/>
    </xf>
    <xf numFmtId="0" fontId="21" fillId="0" borderId="7" xfId="0" applyFont="1" applyBorder="1" applyAlignment="1" applyProtection="1">
      <alignment horizontal="left" vertical="center"/>
      <protection locked="0"/>
    </xf>
    <xf numFmtId="0" fontId="41" fillId="10" borderId="7" xfId="0" applyFont="1" applyFill="1" applyBorder="1" applyAlignment="1" applyProtection="1">
      <alignment wrapText="1"/>
      <protection hidden="1"/>
    </xf>
    <xf numFmtId="0" fontId="48" fillId="6" borderId="7" xfId="0" applyFont="1" applyFill="1" applyBorder="1" applyAlignment="1" applyProtection="1">
      <alignment vertical="center" shrinkToFit="1"/>
      <protection locked="0"/>
    </xf>
    <xf numFmtId="0" fontId="32" fillId="6" borderId="7" xfId="0" applyFont="1" applyFill="1" applyBorder="1" applyAlignment="1" applyProtection="1">
      <alignment vertical="center" shrinkToFit="1"/>
      <protection locked="0"/>
    </xf>
    <xf numFmtId="0" fontId="24" fillId="0" borderId="8" xfId="0" applyFont="1" applyFill="1" applyBorder="1" applyAlignment="1" applyProtection="1">
      <alignment vertical="center"/>
      <protection hidden="1"/>
    </xf>
    <xf numFmtId="0" fontId="24" fillId="0" borderId="16" xfId="0" applyFont="1" applyFill="1" applyBorder="1" applyAlignment="1" applyProtection="1">
      <alignment vertical="center"/>
      <protection hidden="1"/>
    </xf>
    <xf numFmtId="0" fontId="24" fillId="0" borderId="17" xfId="0" applyFont="1" applyFill="1" applyBorder="1" applyAlignment="1" applyProtection="1">
      <alignment vertical="center" shrinkToFit="1"/>
      <protection locked="0" hidden="1"/>
    </xf>
    <xf numFmtId="0" fontId="24" fillId="6" borderId="17" xfId="0" applyFont="1" applyFill="1" applyBorder="1" applyAlignment="1" applyProtection="1">
      <alignment vertical="center" shrinkToFit="1"/>
      <protection locked="0" hidden="1"/>
    </xf>
    <xf numFmtId="0" fontId="36" fillId="5" borderId="25" xfId="0" applyFont="1" applyFill="1" applyBorder="1" applyAlignment="1">
      <alignment horizontal="center" textRotation="90"/>
    </xf>
    <xf numFmtId="0" fontId="36" fillId="5" borderId="24" xfId="0" applyFont="1" applyFill="1" applyBorder="1" applyAlignment="1">
      <alignment horizontal="center" textRotation="90"/>
    </xf>
    <xf numFmtId="0" fontId="51" fillId="4" borderId="26" xfId="0" applyNumberFormat="1" applyFont="1" applyFill="1" applyBorder="1" applyAlignment="1" applyProtection="1">
      <alignment vertical="center" wrapText="1" shrinkToFit="1"/>
      <protection hidden="1"/>
    </xf>
    <xf numFmtId="0" fontId="55" fillId="0" borderId="0" xfId="0" applyFont="1" applyFill="1" applyProtection="1">
      <protection hidden="1"/>
    </xf>
    <xf numFmtId="14" fontId="0" fillId="0" borderId="0" xfId="0" applyNumberFormat="1" applyAlignment="1">
      <alignment horizontal="center"/>
    </xf>
    <xf numFmtId="0" fontId="83" fillId="0" borderId="7" xfId="0" applyFont="1" applyBorder="1" applyAlignment="1">
      <alignment horizontal="center" vertical="center"/>
    </xf>
    <xf numFmtId="0" fontId="84" fillId="15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9" fontId="85" fillId="0" borderId="0" xfId="3" applyFont="1" applyFill="1" applyBorder="1" applyAlignment="1">
      <alignment horizontal="center" vertical="center"/>
    </xf>
    <xf numFmtId="181" fontId="85" fillId="0" borderId="0" xfId="3" applyNumberFormat="1" applyFont="1" applyFill="1" applyBorder="1" applyAlignment="1">
      <alignment horizontal="center" vertical="center"/>
    </xf>
    <xf numFmtId="0" fontId="32" fillId="0" borderId="0" xfId="0" applyFont="1" applyAlignment="1" applyProtection="1">
      <alignment vertical="center"/>
    </xf>
    <xf numFmtId="0" fontId="57" fillId="0" borderId="0" xfId="0" applyFont="1"/>
    <xf numFmtId="0" fontId="24" fillId="0" borderId="0" xfId="0" applyFont="1"/>
    <xf numFmtId="0" fontId="3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ont="1" applyFill="1"/>
    <xf numFmtId="14" fontId="0" fillId="0" borderId="0" xfId="0" applyNumberFormat="1" applyFill="1" applyBorder="1" applyAlignment="1">
      <alignment horizontal="center"/>
    </xf>
    <xf numFmtId="182" fontId="21" fillId="11" borderId="7" xfId="0" applyNumberFormat="1" applyFont="1" applyFill="1" applyBorder="1" applyAlignment="1" applyProtection="1">
      <alignment horizontal="center" vertical="center"/>
    </xf>
    <xf numFmtId="182" fontId="21" fillId="11" borderId="7" xfId="3" applyNumberFormat="1" applyFont="1" applyFill="1" applyBorder="1" applyAlignment="1" applyProtection="1">
      <alignment horizontal="center" vertical="center"/>
    </xf>
    <xf numFmtId="0" fontId="0" fillId="0" borderId="7" xfId="0" applyBorder="1"/>
    <xf numFmtId="0" fontId="28" fillId="0" borderId="24" xfId="0" applyFont="1" applyFill="1" applyBorder="1" applyAlignment="1">
      <alignment horizontal="center" vertical="center"/>
    </xf>
    <xf numFmtId="0" fontId="54" fillId="11" borderId="24" xfId="0" applyFont="1" applyFill="1" applyBorder="1" applyAlignment="1">
      <alignment horizontal="center" textRotation="90"/>
    </xf>
    <xf numFmtId="0" fontId="28" fillId="0" borderId="0" xfId="0" applyFont="1" applyFill="1" applyBorder="1" applyAlignment="1">
      <alignment horizontal="center" vertical="center" textRotation="90"/>
    </xf>
    <xf numFmtId="2" fontId="30" fillId="16" borderId="25" xfId="0" applyNumberFormat="1" applyFont="1" applyFill="1" applyBorder="1" applyAlignment="1" applyProtection="1">
      <alignment horizontal="center" shrinkToFit="1"/>
    </xf>
    <xf numFmtId="2" fontId="30" fillId="16" borderId="24" xfId="0" applyNumberFormat="1" applyFont="1" applyFill="1" applyBorder="1" applyAlignment="1" applyProtection="1">
      <alignment horizontal="center" shrinkToFit="1"/>
    </xf>
    <xf numFmtId="1" fontId="50" fillId="16" borderId="25" xfId="0" applyNumberFormat="1" applyFont="1" applyFill="1" applyBorder="1" applyAlignment="1" applyProtection="1">
      <alignment horizontal="center" vertical="center" shrinkToFit="1"/>
    </xf>
    <xf numFmtId="1" fontId="50" fillId="16" borderId="24" xfId="0" applyNumberFormat="1" applyFont="1" applyFill="1" applyBorder="1" applyAlignment="1" applyProtection="1">
      <alignment horizontal="center" vertical="center" shrinkToFit="1"/>
    </xf>
    <xf numFmtId="1" fontId="50" fillId="16" borderId="25" xfId="0" applyNumberFormat="1" applyFont="1" applyFill="1" applyBorder="1" applyAlignment="1" applyProtection="1">
      <alignment horizontal="center" shrinkToFit="1"/>
    </xf>
    <xf numFmtId="1" fontId="50" fillId="16" borderId="24" xfId="0" applyNumberFormat="1" applyFont="1" applyFill="1" applyBorder="1" applyAlignment="1" applyProtection="1">
      <alignment horizontal="center" shrinkToFit="1"/>
    </xf>
    <xf numFmtId="0" fontId="37" fillId="11" borderId="16" xfId="0" applyFont="1" applyFill="1" applyBorder="1" applyAlignment="1" applyProtection="1">
      <alignment horizontal="right" vertical="center"/>
      <protection locked="0" hidden="1"/>
    </xf>
    <xf numFmtId="0" fontId="40" fillId="11" borderId="16" xfId="0" applyFont="1" applyFill="1" applyBorder="1" applyAlignment="1" applyProtection="1">
      <alignment vertical="center"/>
      <protection locked="0" hidden="1"/>
    </xf>
    <xf numFmtId="0" fontId="40" fillId="11" borderId="17" xfId="0" applyFont="1" applyFill="1" applyBorder="1" applyAlignment="1" applyProtection="1">
      <alignment vertical="center"/>
      <protection locked="0" hidden="1"/>
    </xf>
    <xf numFmtId="0" fontId="46" fillId="0" borderId="7" xfId="1" applyFont="1" applyBorder="1" applyAlignment="1">
      <alignment vertical="center" shrinkToFit="1"/>
    </xf>
    <xf numFmtId="0" fontId="58" fillId="10" borderId="7" xfId="0" applyFont="1" applyFill="1" applyBorder="1" applyAlignment="1" applyProtection="1">
      <alignment wrapText="1" shrinkToFit="1"/>
      <protection hidden="1"/>
    </xf>
    <xf numFmtId="0" fontId="48" fillId="6" borderId="7" xfId="0" applyFont="1" applyFill="1" applyBorder="1" applyAlignment="1" applyProtection="1">
      <alignment horizontal="center" vertical="center" shrinkToFit="1"/>
      <protection locked="0"/>
    </xf>
    <xf numFmtId="0" fontId="40" fillId="11" borderId="17" xfId="0" applyFont="1" applyFill="1" applyBorder="1" applyAlignment="1" applyProtection="1">
      <alignment horizontal="left" vertical="center"/>
      <protection hidden="1"/>
    </xf>
    <xf numFmtId="0" fontId="28" fillId="13" borderId="24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textRotation="90"/>
    </xf>
    <xf numFmtId="0" fontId="30" fillId="3" borderId="7" xfId="0" applyFont="1" applyFill="1" applyBorder="1" applyAlignment="1" applyProtection="1">
      <alignment horizontal="center" vertical="center" shrinkToFit="1"/>
      <protection hidden="1"/>
    </xf>
    <xf numFmtId="1" fontId="30" fillId="3" borderId="7" xfId="0" applyNumberFormat="1" applyFont="1" applyFill="1" applyBorder="1" applyAlignment="1" applyProtection="1">
      <alignment horizontal="center" vertical="center" shrinkToFit="1"/>
      <protection hidden="1"/>
    </xf>
    <xf numFmtId="180" fontId="30" fillId="2" borderId="24" xfId="0" applyNumberFormat="1" applyFont="1" applyFill="1" applyBorder="1" applyAlignment="1" applyProtection="1">
      <alignment horizontal="center" vertical="center" shrinkToFit="1"/>
    </xf>
    <xf numFmtId="1" fontId="30" fillId="2" borderId="24" xfId="0" applyNumberFormat="1" applyFont="1" applyFill="1" applyBorder="1" applyAlignment="1" applyProtection="1">
      <alignment horizontal="center" vertical="center" shrinkToFit="1"/>
    </xf>
    <xf numFmtId="180" fontId="22" fillId="4" borderId="8" xfId="0" applyNumberFormat="1" applyFont="1" applyFill="1" applyBorder="1" applyAlignment="1" applyProtection="1">
      <alignment horizontal="center" vertical="center" shrinkToFit="1"/>
      <protection hidden="1"/>
    </xf>
    <xf numFmtId="1" fontId="35" fillId="17" borderId="25" xfId="0" applyNumberFormat="1" applyFont="1" applyFill="1" applyBorder="1" applyAlignment="1" applyProtection="1">
      <alignment horizontal="center" shrinkToFit="1"/>
    </xf>
    <xf numFmtId="0" fontId="8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3" fillId="11" borderId="0" xfId="0" applyFont="1" applyFill="1" applyBorder="1" applyAlignment="1"/>
    <xf numFmtId="0" fontId="0" fillId="0" borderId="11" xfId="0" applyFill="1" applyBorder="1" applyAlignment="1">
      <alignment horizontal="center" vertical="center"/>
    </xf>
    <xf numFmtId="0" fontId="26" fillId="6" borderId="7" xfId="0" applyFont="1" applyFill="1" applyBorder="1" applyAlignment="1" applyProtection="1">
      <alignment vertical="center" shrinkToFit="1"/>
      <protection locked="0"/>
    </xf>
    <xf numFmtId="0" fontId="54" fillId="0" borderId="7" xfId="1" applyFont="1" applyBorder="1" applyAlignment="1">
      <alignment vertical="center" shrinkToFit="1"/>
    </xf>
    <xf numFmtId="0" fontId="77" fillId="2" borderId="4" xfId="0" applyFont="1" applyFill="1" applyBorder="1" applyAlignment="1" applyProtection="1">
      <alignment horizontal="center"/>
      <protection hidden="1"/>
    </xf>
    <xf numFmtId="0" fontId="86" fillId="2" borderId="4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textRotation="90" shrinkToFit="1"/>
      <protection locked="0" hidden="1"/>
    </xf>
    <xf numFmtId="0" fontId="87" fillId="0" borderId="0" xfId="0" applyFont="1" applyFill="1"/>
    <xf numFmtId="9" fontId="80" fillId="0" borderId="0" xfId="3" applyFont="1" applyFill="1" applyBorder="1" applyAlignment="1">
      <alignment horizontal="center" vertical="center"/>
    </xf>
    <xf numFmtId="181" fontId="80" fillId="0" borderId="0" xfId="3" applyNumberFormat="1" applyFont="1" applyFill="1" applyBorder="1" applyAlignment="1">
      <alignment horizontal="center" vertical="center"/>
    </xf>
    <xf numFmtId="183" fontId="75" fillId="0" borderId="0" xfId="0" applyNumberFormat="1" applyFont="1" applyFill="1" applyBorder="1" applyAlignment="1" applyProtection="1">
      <alignment horizontal="center" vertical="center" shrinkToFit="1"/>
      <protection hidden="1"/>
    </xf>
    <xf numFmtId="183" fontId="74" fillId="0" borderId="0" xfId="0" applyNumberFormat="1" applyFont="1" applyFill="1" applyBorder="1" applyAlignment="1" applyProtection="1">
      <alignment horizontal="center"/>
      <protection hidden="1"/>
    </xf>
    <xf numFmtId="183" fontId="74" fillId="0" borderId="0" xfId="0" applyNumberFormat="1" applyFont="1" applyFill="1" applyBorder="1" applyProtection="1">
      <protection hidden="1"/>
    </xf>
    <xf numFmtId="0" fontId="37" fillId="11" borderId="16" xfId="0" applyFont="1" applyFill="1" applyBorder="1" applyAlignment="1" applyProtection="1">
      <alignment horizontal="left" vertical="center"/>
      <protection locked="0" hidden="1"/>
    </xf>
    <xf numFmtId="0" fontId="62" fillId="9" borderId="7" xfId="0" applyFont="1" applyFill="1" applyBorder="1" applyAlignment="1">
      <alignment horizontal="left" vertical="center" wrapText="1"/>
    </xf>
    <xf numFmtId="0" fontId="62" fillId="18" borderId="7" xfId="0" applyFont="1" applyFill="1" applyBorder="1" applyAlignment="1">
      <alignment horizontal="left" vertical="center" wrapText="1"/>
    </xf>
    <xf numFmtId="0" fontId="62" fillId="19" borderId="7" xfId="0" applyFont="1" applyFill="1" applyBorder="1" applyAlignment="1">
      <alignment horizontal="left" vertical="center" wrapText="1"/>
    </xf>
    <xf numFmtId="0" fontId="21" fillId="12" borderId="7" xfId="0" applyFont="1" applyFill="1" applyBorder="1" applyAlignment="1">
      <alignment horizontal="center" textRotation="90" wrapText="1"/>
    </xf>
    <xf numFmtId="0" fontId="37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36" fillId="20" borderId="13" xfId="0" applyFont="1" applyFill="1" applyBorder="1" applyAlignment="1" applyProtection="1">
      <alignment horizontal="center" vertical="center"/>
      <protection hidden="1"/>
    </xf>
    <xf numFmtId="0" fontId="0" fillId="20" borderId="7" xfId="0" applyFill="1" applyBorder="1" applyAlignment="1">
      <alignment horizontal="center"/>
    </xf>
    <xf numFmtId="0" fontId="46" fillId="0" borderId="7" xfId="1" applyFont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vertical="center" shrinkToFit="1"/>
      <protection locked="0"/>
    </xf>
    <xf numFmtId="0" fontId="54" fillId="0" borderId="7" xfId="1" applyFont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24" fillId="6" borderId="17" xfId="0" applyFont="1" applyFill="1" applyBorder="1" applyAlignment="1" applyProtection="1">
      <alignment vertical="center" shrinkToFit="1"/>
      <protection locked="0"/>
    </xf>
    <xf numFmtId="0" fontId="46" fillId="0" borderId="7" xfId="1" applyFont="1" applyBorder="1" applyAlignment="1" applyProtection="1">
      <alignment horizontal="center" vertical="center" shrinkToFit="1"/>
      <protection locked="0"/>
    </xf>
    <xf numFmtId="0" fontId="54" fillId="0" borderId="7" xfId="1" applyFont="1" applyBorder="1" applyAlignment="1" applyProtection="1">
      <alignment vertical="center" shrinkToFit="1"/>
      <protection locked="0"/>
    </xf>
    <xf numFmtId="0" fontId="29" fillId="0" borderId="7" xfId="1" applyFont="1" applyBorder="1" applyAlignment="1" applyProtection="1">
      <alignment vertical="center" shrinkToFit="1"/>
      <protection locked="0"/>
    </xf>
    <xf numFmtId="0" fontId="29" fillId="0" borderId="7" xfId="1" applyFont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7" xfId="0" applyFont="1" applyFill="1" applyBorder="1" applyAlignment="1" applyProtection="1">
      <alignment horizontal="left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32" fillId="0" borderId="7" xfId="0" applyFont="1" applyFill="1" applyBorder="1" applyAlignment="1" applyProtection="1">
      <alignment horizontal="center" vertical="center" shrinkToFit="1"/>
      <protection locked="0"/>
    </xf>
    <xf numFmtId="0" fontId="65" fillId="10" borderId="0" xfId="0" applyFont="1" applyFill="1"/>
    <xf numFmtId="0" fontId="0" fillId="12" borderId="0" xfId="0" applyFill="1"/>
    <xf numFmtId="0" fontId="38" fillId="12" borderId="0" xfId="0" applyFont="1" applyFill="1" applyBorder="1" applyAlignment="1" applyProtection="1">
      <alignment textRotation="90" shrinkToFit="1"/>
      <protection locked="0" hidden="1"/>
    </xf>
    <xf numFmtId="0" fontId="0" fillId="12" borderId="0" xfId="0" applyFill="1" applyAlignment="1">
      <alignment vertical="center"/>
    </xf>
    <xf numFmtId="0" fontId="88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horizontal="right" vertical="center"/>
    </xf>
    <xf numFmtId="0" fontId="0" fillId="12" borderId="0" xfId="0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89" fillId="12" borderId="0" xfId="0" applyFont="1" applyFill="1" applyAlignment="1">
      <alignment horizontal="left" vertical="center"/>
    </xf>
    <xf numFmtId="0" fontId="61" fillId="10" borderId="7" xfId="0" applyFont="1" applyFill="1" applyBorder="1" applyAlignment="1" applyProtection="1">
      <alignment textRotation="90"/>
      <protection locked="0"/>
    </xf>
    <xf numFmtId="0" fontId="44" fillId="1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12" borderId="7" xfId="0" applyFont="1" applyFill="1" applyBorder="1" applyAlignment="1">
      <alignment vertical="center"/>
    </xf>
    <xf numFmtId="0" fontId="59" fillId="12" borderId="7" xfId="0" applyFont="1" applyFill="1" applyBorder="1" applyAlignment="1">
      <alignment vertical="center"/>
    </xf>
    <xf numFmtId="0" fontId="0" fillId="10" borderId="7" xfId="0" applyFont="1" applyFill="1" applyBorder="1" applyAlignment="1" applyProtection="1">
      <alignment horizontal="left" vertical="center"/>
      <protection locked="0"/>
    </xf>
    <xf numFmtId="0" fontId="0" fillId="10" borderId="7" xfId="0" applyFont="1" applyFill="1" applyBorder="1" applyAlignment="1" applyProtection="1">
      <alignment vertical="center"/>
      <protection locked="0"/>
    </xf>
    <xf numFmtId="0" fontId="0" fillId="12" borderId="7" xfId="0" applyFont="1" applyFill="1" applyBorder="1" applyAlignment="1" applyProtection="1">
      <alignment vertical="center"/>
      <protection locked="0"/>
    </xf>
    <xf numFmtId="0" fontId="0" fillId="12" borderId="7" xfId="0" applyFont="1" applyFill="1" applyBorder="1" applyAlignment="1" applyProtection="1">
      <alignment horizontal="left" vertical="center"/>
      <protection hidden="1"/>
    </xf>
    <xf numFmtId="14" fontId="0" fillId="10" borderId="7" xfId="0" applyNumberFormat="1" applyFont="1" applyFill="1" applyBorder="1" applyAlignment="1" applyProtection="1">
      <alignment horizontal="left" vertical="center"/>
      <protection locked="0"/>
    </xf>
    <xf numFmtId="0" fontId="90" fillId="10" borderId="7" xfId="0" applyFont="1" applyFill="1" applyBorder="1" applyAlignment="1" applyProtection="1">
      <alignment vertical="center"/>
      <protection locked="0"/>
    </xf>
    <xf numFmtId="0" fontId="90" fillId="12" borderId="7" xfId="0" applyFont="1" applyFill="1" applyBorder="1" applyAlignment="1" applyProtection="1">
      <alignment vertical="center"/>
      <protection locked="0"/>
    </xf>
    <xf numFmtId="0" fontId="90" fillId="10" borderId="7" xfId="0" applyFont="1" applyFill="1" applyBorder="1" applyAlignment="1" applyProtection="1">
      <alignment horizontal="left" vertical="center"/>
      <protection locked="0"/>
    </xf>
    <xf numFmtId="14" fontId="0" fillId="12" borderId="7" xfId="0" applyNumberFormat="1" applyFont="1" applyFill="1" applyBorder="1" applyAlignment="1" applyProtection="1">
      <alignment horizontal="left" vertical="center"/>
      <protection locked="0"/>
    </xf>
    <xf numFmtId="0" fontId="0" fillId="10" borderId="17" xfId="0" applyFont="1" applyFill="1" applyBorder="1" applyAlignment="1" applyProtection="1">
      <alignment horizontal="left" vertical="center"/>
      <protection locked="0"/>
    </xf>
    <xf numFmtId="0" fontId="48" fillId="12" borderId="17" xfId="0" applyFont="1" applyFill="1" applyBorder="1" applyAlignment="1" applyProtection="1">
      <alignment vertical="center"/>
      <protection hidden="1"/>
    </xf>
    <xf numFmtId="0" fontId="91" fillId="10" borderId="7" xfId="0" applyFont="1" applyFill="1" applyBorder="1" applyAlignment="1" applyProtection="1">
      <alignment vertical="center"/>
      <protection locked="0"/>
    </xf>
    <xf numFmtId="0" fontId="87" fillId="12" borderId="7" xfId="0" applyFont="1" applyFill="1" applyBorder="1" applyAlignment="1" applyProtection="1">
      <alignment vertical="center"/>
      <protection locked="0"/>
    </xf>
    <xf numFmtId="0" fontId="91" fillId="10" borderId="7" xfId="0" applyFont="1" applyFill="1" applyBorder="1" applyAlignment="1" applyProtection="1">
      <alignment horizontal="left" vertical="center"/>
      <protection locked="0"/>
    </xf>
    <xf numFmtId="0" fontId="0" fillId="12" borderId="0" xfId="0" applyFill="1" applyAlignment="1">
      <alignment horizontal="right" vertical="center"/>
    </xf>
    <xf numFmtId="0" fontId="2" fillId="12" borderId="0" xfId="0" applyFont="1" applyFill="1" applyAlignment="1">
      <alignment horizontal="right" vertical="center"/>
    </xf>
    <xf numFmtId="0" fontId="2" fillId="12" borderId="0" xfId="0" applyFont="1" applyFill="1" applyBorder="1" applyAlignment="1">
      <alignment vertical="center" wrapText="1"/>
    </xf>
    <xf numFmtId="0" fontId="0" fillId="12" borderId="7" xfId="0" applyFill="1" applyBorder="1" applyAlignment="1" applyProtection="1">
      <alignment horizontal="right" vertical="center"/>
      <protection locked="0"/>
    </xf>
    <xf numFmtId="0" fontId="0" fillId="10" borderId="7" xfId="0" applyFill="1" applyBorder="1" applyAlignment="1" applyProtection="1">
      <alignment vertical="center"/>
      <protection locked="0"/>
    </xf>
    <xf numFmtId="0" fontId="87" fillId="10" borderId="7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top"/>
    </xf>
    <xf numFmtId="0" fontId="66" fillId="0" borderId="7" xfId="0" applyFont="1" applyBorder="1" applyAlignment="1">
      <alignment vertical="top"/>
    </xf>
    <xf numFmtId="0" fontId="66" fillId="0" borderId="7" xfId="0" applyFont="1" applyBorder="1" applyAlignment="1">
      <alignment horizontal="center" vertical="top"/>
    </xf>
    <xf numFmtId="0" fontId="66" fillId="0" borderId="7" xfId="0" applyFont="1" applyBorder="1" applyAlignment="1" applyProtection="1">
      <alignment horizontal="center" vertical="top"/>
      <protection locked="0"/>
    </xf>
    <xf numFmtId="0" fontId="66" fillId="0" borderId="7" xfId="0" applyFont="1" applyBorder="1" applyAlignment="1" applyProtection="1">
      <alignment vertical="top"/>
      <protection locked="0"/>
    </xf>
    <xf numFmtId="0" fontId="66" fillId="10" borderId="7" xfId="0" applyFont="1" applyFill="1" applyBorder="1" applyAlignment="1" applyProtection="1">
      <alignment horizontal="center" vertical="top"/>
      <protection locked="0"/>
    </xf>
    <xf numFmtId="0" fontId="66" fillId="10" borderId="7" xfId="0" applyFont="1" applyFill="1" applyBorder="1" applyAlignment="1" applyProtection="1">
      <alignment vertical="top"/>
      <protection locked="0"/>
    </xf>
    <xf numFmtId="0" fontId="2" fillId="12" borderId="11" xfId="0" applyFont="1" applyFill="1" applyBorder="1" applyAlignment="1">
      <alignment horizontal="center" vertical="center"/>
    </xf>
    <xf numFmtId="0" fontId="92" fillId="12" borderId="5" xfId="0" applyFont="1" applyFill="1" applyBorder="1" applyAlignment="1">
      <alignment horizontal="left" vertical="center" wrapText="1"/>
    </xf>
    <xf numFmtId="0" fontId="2" fillId="12" borderId="8" xfId="0" applyFont="1" applyFill="1" applyBorder="1" applyAlignment="1">
      <alignment vertical="center"/>
    </xf>
    <xf numFmtId="0" fontId="2" fillId="12" borderId="17" xfId="0" applyFont="1" applyFill="1" applyBorder="1" applyAlignment="1">
      <alignment vertical="center"/>
    </xf>
    <xf numFmtId="0" fontId="21" fillId="12" borderId="8" xfId="0" applyFont="1" applyFill="1" applyBorder="1" applyAlignment="1">
      <alignment vertical="center"/>
    </xf>
    <xf numFmtId="0" fontId="21" fillId="12" borderId="17" xfId="0" applyFont="1" applyFill="1" applyBorder="1" applyAlignment="1">
      <alignment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64" fillId="10" borderId="7" xfId="0" applyFont="1" applyFill="1" applyBorder="1" applyAlignment="1">
      <alignment horizontal="center" vertical="center" wrapText="1"/>
    </xf>
    <xf numFmtId="0" fontId="93" fillId="12" borderId="0" xfId="0" applyFont="1" applyFill="1" applyAlignment="1">
      <alignment horizontal="left" vertical="center"/>
    </xf>
    <xf numFmtId="0" fontId="93" fillId="12" borderId="0" xfId="0" applyFont="1" applyFill="1" applyAlignment="1">
      <alignment horizontal="left" vertical="center" wrapText="1"/>
    </xf>
    <xf numFmtId="0" fontId="89" fillId="12" borderId="0" xfId="0" applyFont="1" applyFill="1" applyAlignment="1">
      <alignment horizontal="left" vertical="center"/>
    </xf>
    <xf numFmtId="0" fontId="14" fillId="12" borderId="8" xfId="0" applyFont="1" applyFill="1" applyBorder="1" applyAlignment="1" applyProtection="1">
      <alignment horizontal="center" vertical="center"/>
      <protection hidden="1"/>
    </xf>
    <xf numFmtId="0" fontId="14" fillId="12" borderId="16" xfId="0" applyFont="1" applyFill="1" applyBorder="1" applyAlignment="1" applyProtection="1">
      <alignment horizontal="center" vertical="center"/>
      <protection hidden="1"/>
    </xf>
    <xf numFmtId="0" fontId="14" fillId="12" borderId="17" xfId="0" applyFont="1" applyFill="1" applyBorder="1" applyAlignment="1" applyProtection="1">
      <alignment horizontal="center" vertical="center"/>
      <protection hidden="1"/>
    </xf>
    <xf numFmtId="0" fontId="53" fillId="12" borderId="8" xfId="0" applyFont="1" applyFill="1" applyBorder="1" applyAlignment="1" applyProtection="1">
      <alignment horizontal="center" vertical="center" wrapText="1"/>
      <protection hidden="1"/>
    </xf>
    <xf numFmtId="0" fontId="53" fillId="12" borderId="17" xfId="0" applyFont="1" applyFill="1" applyBorder="1" applyAlignment="1" applyProtection="1">
      <alignment horizontal="center" vertical="center" wrapText="1"/>
      <protection hidden="1"/>
    </xf>
    <xf numFmtId="0" fontId="41" fillId="13" borderId="8" xfId="0" applyFont="1" applyFill="1" applyBorder="1" applyAlignment="1" applyProtection="1">
      <alignment horizontal="center" vertical="center" wrapText="1"/>
      <protection hidden="1"/>
    </xf>
    <xf numFmtId="0" fontId="41" fillId="13" borderId="16" xfId="0" applyFont="1" applyFill="1" applyBorder="1" applyAlignment="1" applyProtection="1">
      <alignment horizontal="center" vertical="center" wrapText="1"/>
      <protection hidden="1"/>
    </xf>
    <xf numFmtId="0" fontId="41" fillId="13" borderId="1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/>
    </xf>
    <xf numFmtId="0" fontId="32" fillId="15" borderId="8" xfId="0" applyFont="1" applyFill="1" applyBorder="1" applyAlignment="1" applyProtection="1">
      <alignment horizontal="center" vertical="center" shrinkToFit="1"/>
      <protection locked="0"/>
    </xf>
    <xf numFmtId="0" fontId="32" fillId="15" borderId="17" xfId="0" applyFont="1" applyFill="1" applyBorder="1" applyAlignment="1" applyProtection="1">
      <alignment horizontal="center" vertical="center" shrinkToFit="1"/>
      <protection locked="0"/>
    </xf>
    <xf numFmtId="0" fontId="32" fillId="0" borderId="8" xfId="0" applyFont="1" applyFill="1" applyBorder="1" applyAlignment="1" applyProtection="1">
      <alignment horizontal="center" vertical="center" shrinkToFit="1"/>
      <protection locked="0"/>
    </xf>
    <xf numFmtId="0" fontId="32" fillId="0" borderId="17" xfId="0" applyFont="1" applyFill="1" applyBorder="1" applyAlignment="1" applyProtection="1">
      <alignment horizontal="center" vertical="center" shrinkToFit="1"/>
      <protection locked="0"/>
    </xf>
    <xf numFmtId="0" fontId="48" fillId="22" borderId="16" xfId="0" applyFont="1" applyFill="1" applyBorder="1" applyAlignment="1" applyProtection="1">
      <alignment horizontal="center"/>
      <protection hidden="1"/>
    </xf>
    <xf numFmtId="0" fontId="48" fillId="22" borderId="17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6" xfId="0" applyFont="1" applyFill="1" applyBorder="1" applyAlignment="1" applyProtection="1">
      <alignment horizontal="center"/>
      <protection hidden="1"/>
    </xf>
    <xf numFmtId="2" fontId="26" fillId="2" borderId="5" xfId="0" applyNumberFormat="1" applyFont="1" applyFill="1" applyBorder="1" applyAlignment="1" applyProtection="1">
      <alignment horizontal="center" wrapText="1"/>
    </xf>
    <xf numFmtId="2" fontId="26" fillId="2" borderId="6" xfId="0" applyNumberFormat="1" applyFont="1" applyFill="1" applyBorder="1" applyAlignment="1" applyProtection="1">
      <alignment horizontal="center" wrapText="1"/>
    </xf>
    <xf numFmtId="0" fontId="24" fillId="9" borderId="10" xfId="0" applyFont="1" applyFill="1" applyBorder="1" applyAlignment="1" applyProtection="1">
      <alignment horizontal="center" vertical="center"/>
      <protection locked="0" hidden="1"/>
    </xf>
    <xf numFmtId="0" fontId="24" fillId="9" borderId="11" xfId="0" applyFont="1" applyFill="1" applyBorder="1" applyAlignment="1" applyProtection="1">
      <alignment horizontal="center" vertical="center"/>
      <protection locked="0" hidden="1"/>
    </xf>
    <xf numFmtId="0" fontId="24" fillId="9" borderId="23" xfId="0" applyFont="1" applyFill="1" applyBorder="1" applyAlignment="1" applyProtection="1">
      <alignment horizontal="center" vertical="center"/>
      <protection locked="0" hidden="1"/>
    </xf>
    <xf numFmtId="0" fontId="24" fillId="9" borderId="10" xfId="0" applyFont="1" applyFill="1" applyBorder="1" applyAlignment="1" applyProtection="1">
      <alignment horizontal="center" vertical="center"/>
      <protection hidden="1"/>
    </xf>
    <xf numFmtId="0" fontId="24" fillId="9" borderId="11" xfId="0" applyFont="1" applyFill="1" applyBorder="1" applyAlignment="1" applyProtection="1">
      <alignment horizontal="center" vertical="center"/>
      <protection hidden="1"/>
    </xf>
    <xf numFmtId="0" fontId="24" fillId="9" borderId="23" xfId="0" applyFont="1" applyFill="1" applyBorder="1" applyAlignment="1" applyProtection="1">
      <alignment horizontal="center" vertical="center"/>
      <protection hidden="1"/>
    </xf>
    <xf numFmtId="0" fontId="24" fillId="21" borderId="8" xfId="0" applyFont="1" applyFill="1" applyBorder="1" applyAlignment="1" applyProtection="1">
      <alignment horizontal="center"/>
      <protection hidden="1"/>
    </xf>
    <xf numFmtId="0" fontId="24" fillId="21" borderId="16" xfId="0" applyFont="1" applyFill="1" applyBorder="1" applyAlignment="1" applyProtection="1">
      <alignment horizontal="center"/>
      <protection hidden="1"/>
    </xf>
    <xf numFmtId="0" fontId="24" fillId="21" borderId="17" xfId="0" applyFont="1" applyFill="1" applyBorder="1" applyAlignment="1" applyProtection="1">
      <alignment horizontal="center"/>
      <protection hidden="1"/>
    </xf>
    <xf numFmtId="0" fontId="24" fillId="0" borderId="9" xfId="0" applyFont="1" applyFill="1" applyBorder="1" applyAlignment="1" applyProtection="1">
      <alignment horizontal="left" vertical="top" wrapText="1"/>
      <protection locked="0" hidden="1"/>
    </xf>
    <xf numFmtId="0" fontId="24" fillId="0" borderId="12" xfId="0" applyFont="1" applyFill="1" applyBorder="1" applyAlignment="1" applyProtection="1">
      <alignment horizontal="left" vertical="top" wrapText="1"/>
      <protection locked="0" hidden="1"/>
    </xf>
    <xf numFmtId="0" fontId="24" fillId="0" borderId="22" xfId="0" applyFont="1" applyFill="1" applyBorder="1" applyAlignment="1" applyProtection="1">
      <alignment horizontal="left" vertical="top" wrapText="1"/>
      <protection locked="0" hidden="1"/>
    </xf>
    <xf numFmtId="0" fontId="24" fillId="0" borderId="5" xfId="0" applyFont="1" applyFill="1" applyBorder="1" applyAlignment="1" applyProtection="1">
      <alignment horizontal="left" vertical="top" wrapText="1"/>
      <protection locked="0" hidden="1"/>
    </xf>
    <xf numFmtId="0" fontId="24" fillId="0" borderId="0" xfId="0" applyFont="1" applyFill="1" applyBorder="1" applyAlignment="1" applyProtection="1">
      <alignment horizontal="left" vertical="top" wrapText="1"/>
      <protection locked="0" hidden="1"/>
    </xf>
    <xf numFmtId="0" fontId="24" fillId="0" borderId="6" xfId="0" applyFont="1" applyFill="1" applyBorder="1" applyAlignment="1" applyProtection="1">
      <alignment horizontal="left" vertical="top" wrapText="1"/>
      <protection locked="0" hidden="1"/>
    </xf>
    <xf numFmtId="0" fontId="24" fillId="0" borderId="10" xfId="0" applyFont="1" applyFill="1" applyBorder="1" applyAlignment="1" applyProtection="1">
      <alignment horizontal="left" vertical="top" wrapText="1"/>
      <protection locked="0" hidden="1"/>
    </xf>
    <xf numFmtId="0" fontId="24" fillId="0" borderId="11" xfId="0" applyFont="1" applyFill="1" applyBorder="1" applyAlignment="1" applyProtection="1">
      <alignment horizontal="left" vertical="top" wrapText="1"/>
      <protection locked="0" hidden="1"/>
    </xf>
    <xf numFmtId="0" fontId="24" fillId="0" borderId="23" xfId="0" applyFont="1" applyFill="1" applyBorder="1" applyAlignment="1" applyProtection="1">
      <alignment horizontal="left" vertical="top" wrapText="1"/>
      <protection locked="0" hidden="1"/>
    </xf>
    <xf numFmtId="0" fontId="0" fillId="9" borderId="5" xfId="0" applyFont="1" applyFill="1" applyBorder="1" applyProtection="1">
      <protection hidden="1"/>
    </xf>
    <xf numFmtId="0" fontId="0" fillId="9" borderId="0" xfId="0" applyFont="1" applyFill="1" applyBorder="1" applyProtection="1">
      <protection hidden="1"/>
    </xf>
    <xf numFmtId="0" fontId="0" fillId="9" borderId="6" xfId="0" applyFont="1" applyFill="1" applyBorder="1" applyProtection="1">
      <protection hidden="1"/>
    </xf>
    <xf numFmtId="14" fontId="32" fillId="9" borderId="5" xfId="0" applyNumberFormat="1" applyFont="1" applyFill="1" applyBorder="1" applyAlignment="1" applyProtection="1">
      <alignment horizontal="center"/>
      <protection hidden="1"/>
    </xf>
    <xf numFmtId="14" fontId="32" fillId="9" borderId="0" xfId="0" applyNumberFormat="1" applyFont="1" applyFill="1" applyBorder="1" applyAlignment="1" applyProtection="1">
      <alignment horizontal="center"/>
      <protection hidden="1"/>
    </xf>
    <xf numFmtId="14" fontId="32" fillId="9" borderId="6" xfId="0" applyNumberFormat="1" applyFont="1" applyFill="1" applyBorder="1" applyAlignment="1" applyProtection="1">
      <alignment horizontal="center"/>
      <protection hidden="1"/>
    </xf>
    <xf numFmtId="0" fontId="24" fillId="9" borderId="5" xfId="0" applyFont="1" applyFill="1" applyBorder="1" applyAlignment="1" applyProtection="1">
      <alignment horizontal="center"/>
      <protection locked="0" hidden="1"/>
    </xf>
    <xf numFmtId="0" fontId="24" fillId="9" borderId="0" xfId="0" applyFont="1" applyFill="1" applyBorder="1" applyAlignment="1" applyProtection="1">
      <alignment horizontal="center"/>
      <protection locked="0" hidden="1"/>
    </xf>
    <xf numFmtId="0" fontId="24" fillId="9" borderId="6" xfId="0" applyFont="1" applyFill="1" applyBorder="1" applyAlignment="1" applyProtection="1">
      <alignment horizontal="center"/>
      <protection locked="0" hidden="1"/>
    </xf>
    <xf numFmtId="1" fontId="42" fillId="4" borderId="8" xfId="0" applyNumberFormat="1" applyFont="1" applyFill="1" applyBorder="1" applyAlignment="1" applyProtection="1">
      <alignment horizontal="center" vertical="center" shrinkToFit="1"/>
      <protection hidden="1"/>
    </xf>
    <xf numFmtId="1" fontId="42" fillId="4" borderId="16" xfId="0" applyNumberFormat="1" applyFont="1" applyFill="1" applyBorder="1" applyAlignment="1" applyProtection="1">
      <alignment horizontal="center" vertical="center" shrinkToFit="1"/>
      <protection hidden="1"/>
    </xf>
    <xf numFmtId="1" fontId="42" fillId="4" borderId="17" xfId="0" applyNumberFormat="1" applyFont="1" applyFill="1" applyBorder="1" applyAlignment="1" applyProtection="1">
      <alignment horizontal="center" vertical="center" shrinkToFit="1"/>
      <protection hidden="1"/>
    </xf>
    <xf numFmtId="1" fontId="30" fillId="2" borderId="29" xfId="0" applyNumberFormat="1" applyFont="1" applyFill="1" applyBorder="1" applyAlignment="1" applyProtection="1">
      <alignment horizontal="center" vertical="center" wrapText="1"/>
    </xf>
    <xf numFmtId="1" fontId="30" fillId="2" borderId="30" xfId="0" applyNumberFormat="1" applyFont="1" applyFill="1" applyBorder="1" applyAlignment="1" applyProtection="1">
      <alignment horizontal="center" vertical="center" wrapText="1"/>
    </xf>
    <xf numFmtId="2" fontId="31" fillId="2" borderId="29" xfId="0" applyNumberFormat="1" applyFont="1" applyFill="1" applyBorder="1" applyAlignment="1" applyProtection="1">
      <alignment horizontal="center" vertical="center" wrapText="1"/>
    </xf>
    <xf numFmtId="2" fontId="31" fillId="2" borderId="30" xfId="0" applyNumberFormat="1" applyFont="1" applyFill="1" applyBorder="1" applyAlignment="1" applyProtection="1">
      <alignment horizontal="center" vertical="center" wrapText="1"/>
    </xf>
    <xf numFmtId="0" fontId="25" fillId="23" borderId="10" xfId="0" applyNumberFormat="1" applyFont="1" applyFill="1" applyBorder="1" applyAlignment="1" applyProtection="1">
      <alignment vertical="center"/>
    </xf>
    <xf numFmtId="0" fontId="25" fillId="23" borderId="11" xfId="0" applyNumberFormat="1" applyFont="1" applyFill="1" applyBorder="1" applyAlignment="1" applyProtection="1">
      <alignment vertical="center"/>
    </xf>
    <xf numFmtId="0" fontId="25" fillId="23" borderId="23" xfId="0" applyNumberFormat="1" applyFont="1" applyFill="1" applyBorder="1" applyAlignment="1" applyProtection="1">
      <alignment vertical="center"/>
    </xf>
    <xf numFmtId="0" fontId="43" fillId="2" borderId="1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22" xfId="0" applyFont="1" applyFill="1" applyBorder="1" applyAlignment="1" applyProtection="1">
      <alignment horizontal="center"/>
      <protection hidden="1"/>
    </xf>
    <xf numFmtId="0" fontId="24" fillId="13" borderId="8" xfId="0" applyFont="1" applyFill="1" applyBorder="1" applyAlignment="1" applyProtection="1">
      <alignment horizontal="center"/>
      <protection hidden="1"/>
    </xf>
    <xf numFmtId="0" fontId="24" fillId="13" borderId="16" xfId="0" applyFont="1" applyFill="1" applyBorder="1" applyAlignment="1" applyProtection="1">
      <alignment horizontal="center"/>
      <protection hidden="1"/>
    </xf>
    <xf numFmtId="0" fontId="24" fillId="13" borderId="17" xfId="0" applyFont="1" applyFill="1" applyBorder="1" applyAlignment="1" applyProtection="1">
      <alignment horizontal="center"/>
      <protection hidden="1"/>
    </xf>
    <xf numFmtId="0" fontId="24" fillId="21" borderId="9" xfId="0" applyFont="1" applyFill="1" applyBorder="1" applyAlignment="1" applyProtection="1">
      <alignment horizontal="center" vertical="center" shrinkToFit="1"/>
      <protection hidden="1"/>
    </xf>
    <xf numFmtId="0" fontId="24" fillId="21" borderId="12" xfId="0" applyFont="1" applyFill="1" applyBorder="1" applyAlignment="1" applyProtection="1">
      <alignment horizontal="center" vertical="center" shrinkToFit="1"/>
      <protection hidden="1"/>
    </xf>
    <xf numFmtId="0" fontId="24" fillId="21" borderId="22" xfId="0" applyFont="1" applyFill="1" applyBorder="1" applyAlignment="1" applyProtection="1">
      <alignment horizontal="center" vertical="center" shrinkToFit="1"/>
      <protection hidden="1"/>
    </xf>
    <xf numFmtId="0" fontId="24" fillId="0" borderId="27" xfId="0" applyFont="1" applyFill="1" applyBorder="1" applyAlignment="1" applyProtection="1">
      <alignment horizontal="center"/>
      <protection hidden="1"/>
    </xf>
    <xf numFmtId="0" fontId="24" fillId="0" borderId="28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23" xfId="0" applyFont="1" applyFill="1" applyBorder="1" applyAlignment="1" applyProtection="1">
      <alignment horizontal="center"/>
      <protection hidden="1"/>
    </xf>
    <xf numFmtId="0" fontId="51" fillId="22" borderId="8" xfId="0" applyFont="1" applyFill="1" applyBorder="1" applyAlignment="1" applyProtection="1">
      <alignment horizontal="center"/>
      <protection hidden="1"/>
    </xf>
    <xf numFmtId="0" fontId="51" fillId="22" borderId="16" xfId="0" applyFont="1" applyFill="1" applyBorder="1" applyAlignment="1" applyProtection="1">
      <alignment horizontal="center"/>
      <protection hidden="1"/>
    </xf>
    <xf numFmtId="0" fontId="24" fillId="14" borderId="8" xfId="0" applyFont="1" applyFill="1" applyBorder="1" applyAlignment="1" applyProtection="1">
      <alignment horizontal="center" vertical="center"/>
      <protection hidden="1"/>
    </xf>
    <xf numFmtId="0" fontId="24" fillId="14" borderId="16" xfId="0" applyFont="1" applyFill="1" applyBorder="1" applyAlignment="1" applyProtection="1">
      <alignment horizontal="center" vertical="center"/>
      <protection hidden="1"/>
    </xf>
    <xf numFmtId="181" fontId="24" fillId="0" borderId="15" xfId="0" applyNumberFormat="1" applyFont="1" applyFill="1" applyBorder="1" applyAlignment="1" applyProtection="1">
      <alignment horizontal="center" wrapText="1"/>
      <protection hidden="1"/>
    </xf>
    <xf numFmtId="181" fontId="24" fillId="0" borderId="31" xfId="0" applyNumberFormat="1" applyFont="1" applyFill="1" applyBorder="1" applyAlignment="1" applyProtection="1">
      <alignment horizontal="center" wrapText="1"/>
      <protection hidden="1"/>
    </xf>
    <xf numFmtId="0" fontId="23" fillId="3" borderId="8" xfId="0" applyFont="1" applyFill="1" applyBorder="1" applyAlignment="1" applyProtection="1">
      <alignment horizontal="left" vertical="center"/>
      <protection hidden="1"/>
    </xf>
    <xf numFmtId="0" fontId="23" fillId="3" borderId="16" xfId="0" applyFont="1" applyFill="1" applyBorder="1" applyAlignment="1" applyProtection="1">
      <alignment horizontal="left" vertical="center"/>
      <protection hidden="1"/>
    </xf>
    <xf numFmtId="0" fontId="23" fillId="3" borderId="17" xfId="0" applyFont="1" applyFill="1" applyBorder="1" applyAlignment="1" applyProtection="1">
      <alignment horizontal="left" vertical="center"/>
      <protection hidden="1"/>
    </xf>
    <xf numFmtId="0" fontId="34" fillId="23" borderId="8" xfId="0" applyNumberFormat="1" applyFont="1" applyFill="1" applyBorder="1" applyAlignment="1" applyProtection="1">
      <alignment vertical="center" wrapText="1"/>
    </xf>
    <xf numFmtId="0" fontId="34" fillId="23" borderId="16" xfId="0" applyNumberFormat="1" applyFont="1" applyFill="1" applyBorder="1" applyAlignment="1" applyProtection="1">
      <alignment vertical="center" wrapText="1"/>
    </xf>
    <xf numFmtId="0" fontId="34" fillId="23" borderId="17" xfId="0" applyNumberFormat="1" applyFont="1" applyFill="1" applyBorder="1" applyAlignment="1" applyProtection="1">
      <alignment vertical="center" wrapText="1"/>
    </xf>
    <xf numFmtId="0" fontId="25" fillId="23" borderId="8" xfId="0" applyNumberFormat="1" applyFont="1" applyFill="1" applyBorder="1" applyAlignment="1" applyProtection="1">
      <alignment vertical="center" wrapText="1"/>
    </xf>
    <xf numFmtId="0" fontId="25" fillId="23" borderId="16" xfId="0" applyNumberFormat="1" applyFont="1" applyFill="1" applyBorder="1" applyAlignment="1" applyProtection="1">
      <alignment vertical="center"/>
    </xf>
    <xf numFmtId="0" fontId="25" fillId="23" borderId="17" xfId="0" applyNumberFormat="1" applyFont="1" applyFill="1" applyBorder="1" applyAlignment="1" applyProtection="1">
      <alignment vertical="center"/>
    </xf>
    <xf numFmtId="0" fontId="45" fillId="2" borderId="4" xfId="0" applyFont="1" applyFill="1" applyBorder="1" applyAlignment="1" applyProtection="1">
      <alignment horizontal="center" vertical="center"/>
      <protection locked="0" hidden="1"/>
    </xf>
    <xf numFmtId="0" fontId="7" fillId="10" borderId="8" xfId="0" applyFont="1" applyFill="1" applyBorder="1" applyAlignment="1" applyProtection="1">
      <alignment horizontal="center" textRotation="90" wrapText="1"/>
      <protection hidden="1"/>
    </xf>
    <xf numFmtId="0" fontId="7" fillId="10" borderId="17" xfId="0" applyFont="1" applyFill="1" applyBorder="1" applyAlignment="1" applyProtection="1">
      <alignment horizontal="center" textRotation="90" wrapText="1"/>
      <protection hidden="1"/>
    </xf>
    <xf numFmtId="0" fontId="37" fillId="0" borderId="8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14" fontId="33" fillId="11" borderId="16" xfId="0" applyNumberFormat="1" applyFont="1" applyFill="1" applyBorder="1" applyAlignment="1" applyProtection="1">
      <alignment horizontal="center" vertical="center"/>
      <protection locked="0" hidden="1"/>
    </xf>
    <xf numFmtId="14" fontId="33" fillId="11" borderId="17" xfId="0" applyNumberFormat="1" applyFont="1" applyFill="1" applyBorder="1" applyAlignment="1" applyProtection="1">
      <alignment horizontal="center" vertical="center"/>
      <protection locked="0" hidden="1"/>
    </xf>
    <xf numFmtId="0" fontId="32" fillId="15" borderId="8" xfId="0" applyFont="1" applyFill="1" applyBorder="1" applyAlignment="1" applyProtection="1">
      <alignment horizontal="center" vertical="center" shrinkToFit="1"/>
      <protection hidden="1"/>
    </xf>
    <xf numFmtId="0" fontId="32" fillId="15" borderId="17" xfId="0" applyFont="1" applyFill="1" applyBorder="1" applyAlignment="1" applyProtection="1">
      <alignment horizontal="center" vertical="center" shrinkToFit="1"/>
      <protection hidden="1"/>
    </xf>
    <xf numFmtId="0" fontId="32" fillId="0" borderId="8" xfId="0" applyFont="1" applyFill="1" applyBorder="1" applyAlignment="1" applyProtection="1">
      <alignment horizontal="center" vertical="center" shrinkToFit="1"/>
      <protection hidden="1"/>
    </xf>
    <xf numFmtId="0" fontId="32" fillId="0" borderId="17" xfId="0" applyFont="1" applyFill="1" applyBorder="1" applyAlignment="1" applyProtection="1">
      <alignment horizontal="center" vertical="center" shrinkToFit="1"/>
      <protection hidden="1"/>
    </xf>
    <xf numFmtId="0" fontId="37" fillId="0" borderId="8" xfId="0" applyFont="1" applyFill="1" applyBorder="1" applyAlignment="1" applyProtection="1">
      <alignment horizontal="center" vertical="center"/>
      <protection hidden="1"/>
    </xf>
    <xf numFmtId="0" fontId="37" fillId="0" borderId="16" xfId="0" applyFont="1" applyFill="1" applyBorder="1" applyAlignment="1" applyProtection="1">
      <alignment horizontal="center" vertical="center"/>
      <protection hidden="1"/>
    </xf>
    <xf numFmtId="0" fontId="94" fillId="12" borderId="9" xfId="0" applyFont="1" applyFill="1" applyBorder="1" applyAlignment="1">
      <alignment horizontal="center" textRotation="90" wrapText="1"/>
    </xf>
    <xf numFmtId="0" fontId="94" fillId="12" borderId="22" xfId="0" applyFont="1" applyFill="1" applyBorder="1" applyAlignment="1">
      <alignment horizontal="center" textRotation="90" wrapText="1"/>
    </xf>
    <xf numFmtId="0" fontId="94" fillId="12" borderId="10" xfId="0" applyFont="1" applyFill="1" applyBorder="1" applyAlignment="1">
      <alignment horizontal="center" textRotation="90" wrapText="1"/>
    </xf>
    <xf numFmtId="0" fontId="94" fillId="12" borderId="23" xfId="0" applyFont="1" applyFill="1" applyBorder="1" applyAlignment="1">
      <alignment horizontal="center" textRotation="90" wrapText="1"/>
    </xf>
    <xf numFmtId="181" fontId="0" fillId="0" borderId="8" xfId="3" applyNumberFormat="1" applyFont="1" applyBorder="1" applyAlignment="1">
      <alignment horizontal="center" vertical="center"/>
    </xf>
    <xf numFmtId="181" fontId="0" fillId="0" borderId="16" xfId="3" applyNumberFormat="1" applyFont="1" applyBorder="1" applyAlignment="1">
      <alignment horizontal="center" vertical="center"/>
    </xf>
    <xf numFmtId="181" fontId="0" fillId="0" borderId="17" xfId="3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81" fontId="2" fillId="15" borderId="8" xfId="3" applyNumberFormat="1" applyFont="1" applyFill="1" applyBorder="1" applyAlignment="1">
      <alignment horizontal="center" vertical="center"/>
    </xf>
    <xf numFmtId="181" fontId="2" fillId="15" borderId="16" xfId="3" applyNumberFormat="1" applyFont="1" applyFill="1" applyBorder="1" applyAlignment="1">
      <alignment horizontal="center" vertical="center"/>
    </xf>
    <xf numFmtId="181" fontId="2" fillId="15" borderId="17" xfId="3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3" fillId="0" borderId="7" xfId="0" applyFont="1" applyBorder="1" applyAlignment="1">
      <alignment horizontal="left" vertical="top" wrapText="1"/>
    </xf>
    <xf numFmtId="0" fontId="67" fillId="15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21" fillId="0" borderId="7" xfId="0" applyFont="1" applyBorder="1" applyAlignment="1" applyProtection="1">
      <alignment horizontal="right" vertical="center"/>
    </xf>
    <xf numFmtId="0" fontId="21" fillId="11" borderId="8" xfId="0" applyFont="1" applyFill="1" applyBorder="1" applyAlignment="1" applyProtection="1">
      <alignment horizontal="left" vertical="center"/>
    </xf>
    <xf numFmtId="0" fontId="21" fillId="11" borderId="16" xfId="0" applyFont="1" applyFill="1" applyBorder="1" applyAlignment="1" applyProtection="1">
      <alignment horizontal="left" vertical="center"/>
    </xf>
    <xf numFmtId="0" fontId="21" fillId="11" borderId="17" xfId="0" applyFont="1" applyFill="1" applyBorder="1" applyAlignment="1" applyProtection="1">
      <alignment horizontal="left" vertical="center"/>
    </xf>
    <xf numFmtId="0" fontId="34" fillId="22" borderId="9" xfId="0" applyFont="1" applyFill="1" applyBorder="1" applyAlignment="1" applyProtection="1">
      <alignment horizontal="center" vertical="center"/>
    </xf>
    <xf numFmtId="0" fontId="34" fillId="22" borderId="12" xfId="0" applyFont="1" applyFill="1" applyBorder="1" applyAlignment="1" applyProtection="1">
      <alignment horizontal="center" vertical="center"/>
    </xf>
    <xf numFmtId="0" fontId="34" fillId="22" borderId="22" xfId="0" applyFont="1" applyFill="1" applyBorder="1" applyAlignment="1" applyProtection="1">
      <alignment horizontal="center" vertical="center"/>
    </xf>
    <xf numFmtId="14" fontId="34" fillId="22" borderId="10" xfId="0" applyNumberFormat="1" applyFont="1" applyFill="1" applyBorder="1" applyAlignment="1" applyProtection="1">
      <alignment horizontal="center" vertical="center"/>
    </xf>
    <xf numFmtId="0" fontId="34" fillId="22" borderId="11" xfId="0" applyFont="1" applyFill="1" applyBorder="1" applyAlignment="1" applyProtection="1">
      <alignment horizontal="center" vertical="center"/>
    </xf>
    <xf numFmtId="0" fontId="34" fillId="22" borderId="23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23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right" vertical="center"/>
    </xf>
    <xf numFmtId="0" fontId="21" fillId="0" borderId="9" xfId="0" applyFont="1" applyBorder="1" applyAlignment="1" applyProtection="1">
      <alignment horizontal="center" vertical="center" textRotation="90"/>
    </xf>
    <xf numFmtId="0" fontId="21" fillId="0" borderId="22" xfId="0" applyFont="1" applyBorder="1" applyAlignment="1" applyProtection="1">
      <alignment horizontal="center" vertical="center" textRotation="90"/>
    </xf>
    <xf numFmtId="0" fontId="22" fillId="0" borderId="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95" fillId="12" borderId="7" xfId="0" applyFont="1" applyFill="1" applyBorder="1" applyAlignment="1">
      <alignment horizontal="center" wrapText="1"/>
    </xf>
    <xf numFmtId="0" fontId="67" fillId="12" borderId="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15" borderId="8" xfId="0" applyFont="1" applyFill="1" applyBorder="1" applyAlignment="1">
      <alignment horizontal="left" vertical="center"/>
    </xf>
    <xf numFmtId="0" fontId="2" fillId="15" borderId="17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4" fillId="15" borderId="8" xfId="0" applyFont="1" applyFill="1" applyBorder="1" applyAlignment="1">
      <alignment horizontal="center" vertical="center"/>
    </xf>
    <xf numFmtId="0" fontId="84" fillId="15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95" fillId="12" borderId="7" xfId="0" applyFont="1" applyFill="1" applyBorder="1" applyAlignment="1">
      <alignment horizontal="center" vertical="center" textRotation="90" wrapText="1"/>
    </xf>
    <xf numFmtId="0" fontId="95" fillId="12" borderId="9" xfId="0" applyFont="1" applyFill="1" applyBorder="1" applyAlignment="1">
      <alignment horizontal="center" vertical="center" wrapText="1"/>
    </xf>
    <xf numFmtId="0" fontId="95" fillId="12" borderId="22" xfId="0" applyFont="1" applyFill="1" applyBorder="1" applyAlignment="1">
      <alignment horizontal="center" vertical="center" wrapText="1"/>
    </xf>
    <xf numFmtId="0" fontId="95" fillId="12" borderId="10" xfId="0" applyFont="1" applyFill="1" applyBorder="1" applyAlignment="1">
      <alignment horizontal="center" vertical="center" wrapText="1"/>
    </xf>
    <xf numFmtId="0" fontId="95" fillId="12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Yüzde" xfId="3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'10B'!$X$73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7E-442C-A959-3109CE82D1A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7E-442C-A959-3109CE82D1A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'10B'!$AC$74:$AC$75</c:f>
              <c:numCache>
                <c:formatCode>General</c:formatCode>
                <c:ptCount val="2"/>
              </c:numCache>
            </c:numRef>
          </c:cat>
          <c:val>
            <c:numRef>
              <c:f>'10B'!$X$74:$X$75</c:f>
              <c:numCache>
                <c:formatCode>0.000000000</c:formatCode>
                <c:ptCount val="2"/>
                <c:pt idx="0">
                  <c:v>72.727272727272734</c:v>
                </c:pt>
                <c:pt idx="1">
                  <c:v>27.272727272727266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442C-A959-3109CE82D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'12G'!$X$64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72-4796-AE33-631B30B57F3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72-4796-AE33-631B30B57F3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'12G'!$AC$65:$AC$66</c:f>
              <c:numCache>
                <c:formatCode>General</c:formatCode>
                <c:ptCount val="2"/>
              </c:numCache>
            </c:numRef>
          </c:cat>
          <c:val>
            <c:numRef>
              <c:f>'12G'!$X$65:$X$66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2-4796-AE33-631B30B57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90089688467742379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'12G'!$F$46:$AD$46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4-43B0-B4BE-CA2515843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12000"/>
        <c:axId val="1"/>
      </c:lineChart>
      <c:catAx>
        <c:axId val="703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120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'12G'!$F$46:$AD$46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3-4765-8DEE-8BA0C7496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20800"/>
        <c:axId val="1"/>
      </c:barChart>
      <c:catAx>
        <c:axId val="7039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15236507845278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208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'12H'!$X$64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AA-4BF5-B697-6BEF78836F0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A-4BF5-B697-6BEF78836F0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'12H'!$AC$65:$AC$66</c:f>
              <c:numCache>
                <c:formatCode>General</c:formatCode>
                <c:ptCount val="2"/>
              </c:numCache>
            </c:numRef>
          </c:cat>
          <c:val>
            <c:numRef>
              <c:f>'12H'!$X$65:$X$66</c:f>
              <c:numCache>
                <c:formatCode>0.000000000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A-4BF5-B697-6BEF7883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'12H'!$F$46:$AD$46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5-4D94-9FC7-A0E04EAE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12800"/>
        <c:axId val="1"/>
      </c:lineChart>
      <c:catAx>
        <c:axId val="7039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128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'12H'!$F$46:$AD$46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B-49D2-9483-05F8B6480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26400"/>
        <c:axId val="1"/>
      </c:barChart>
      <c:catAx>
        <c:axId val="7039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0926470012144005E-5"/>
              <c:y val="9.06130483689538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264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'Y1'!$X$64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D5-40F3-9C52-4AF3841AE42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D5-40F3-9C52-4AF3841AE4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'Y1'!$AC$65:$AC$66</c:f>
              <c:numCache>
                <c:formatCode>General</c:formatCode>
                <c:ptCount val="2"/>
              </c:numCache>
            </c:numRef>
          </c:cat>
          <c:val>
            <c:numRef>
              <c:f>'Y1'!$X$65:$X$66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5-40F3-9C52-4AF3841AE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'Y1'!$F$46:$AD$46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6-4540-9396-301B126D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24000"/>
        <c:axId val="1"/>
      </c:lineChart>
      <c:catAx>
        <c:axId val="7039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240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'Y1'!$F$46:$AD$46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5-46C3-B335-98D31CA4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08800"/>
        <c:axId val="1"/>
      </c:barChart>
      <c:catAx>
        <c:axId val="7039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198533769616553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088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'Y2'!$X$64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CD-4D9B-BAC6-8865F5E8E2D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CD-4D9B-BAC6-8865F5E8E2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'Y2'!$AC$65:$AC$66</c:f>
              <c:numCache>
                <c:formatCode>General</c:formatCode>
                <c:ptCount val="2"/>
              </c:numCache>
            </c:numRef>
          </c:cat>
          <c:val>
            <c:numRef>
              <c:f>'Y2'!$X$65:$X$66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D-4D9B-BAC6-8865F5E8E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'10B'!$F$55:$AD$55</c:f>
              <c:numCache>
                <c:formatCode>0</c:formatCode>
                <c:ptCount val="25"/>
                <c:pt idx="0">
                  <c:v>54.54545454545454</c:v>
                </c:pt>
                <c:pt idx="1">
                  <c:v>65.909090909090907</c:v>
                </c:pt>
                <c:pt idx="2">
                  <c:v>52.272727272727273</c:v>
                </c:pt>
                <c:pt idx="3">
                  <c:v>54.54545454545454</c:v>
                </c:pt>
                <c:pt idx="4">
                  <c:v>70.454545454545453</c:v>
                </c:pt>
                <c:pt idx="5">
                  <c:v>56.818181818181813</c:v>
                </c:pt>
                <c:pt idx="6">
                  <c:v>50</c:v>
                </c:pt>
                <c:pt idx="7">
                  <c:v>43.181818181818187</c:v>
                </c:pt>
                <c:pt idx="8">
                  <c:v>43.181818181818187</c:v>
                </c:pt>
                <c:pt idx="9">
                  <c:v>43.181818181818187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5-4E0A-84FA-91FC986B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26000"/>
        <c:axId val="1"/>
      </c:lineChart>
      <c:catAx>
        <c:axId val="70392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260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'Y2'!$F$46:$AD$46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B-4A45-A53A-500BAE0E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05200"/>
        <c:axId val="1"/>
      </c:lineChart>
      <c:catAx>
        <c:axId val="7039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052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'Y2'!$F$46:$AD$46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7-406F-A78D-96717BF2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05600"/>
        <c:axId val="1"/>
      </c:barChart>
      <c:catAx>
        <c:axId val="7039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103591684440669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056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'Y3'!$X$64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E-42FD-9E31-4204D3A4DFE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8E-42FD-9E31-4204D3A4DFE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'Y3'!$AC$65:$AC$66</c:f>
              <c:numCache>
                <c:formatCode>General</c:formatCode>
                <c:ptCount val="2"/>
              </c:numCache>
            </c:numRef>
          </c:cat>
          <c:val>
            <c:numRef>
              <c:f>'Y3'!$X$65:$X$66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E-42FD-9E31-4204D3A4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'Y3'!$F$46:$AD$46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D-4F79-95B7-7AAF52AC1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09200"/>
        <c:axId val="1"/>
      </c:lineChart>
      <c:catAx>
        <c:axId val="70390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092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'Y3'!$F$46:$AD$46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B-4E96-896A-ABCE09CC9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24400"/>
        <c:axId val="1"/>
      </c:barChart>
      <c:catAx>
        <c:axId val="70392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103591684440669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244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'Y4'!$X$64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F7-4197-B040-2C48424856C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F7-4197-B040-2C48424856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'Y4'!$AC$65:$AC$66</c:f>
              <c:numCache>
                <c:formatCode>General</c:formatCode>
                <c:ptCount val="2"/>
              </c:numCache>
            </c:numRef>
          </c:cat>
          <c:val>
            <c:numRef>
              <c:f>'Y4'!$X$65:$X$66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7-4197-B040-2C4842485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'Y4'!$F$46:$AD$46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7-455D-9E51-661571B4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06800"/>
        <c:axId val="1"/>
      </c:lineChart>
      <c:catAx>
        <c:axId val="70390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068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'Y4'!$F$46:$AD$46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F-4717-930F-5553A8991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07200"/>
        <c:axId val="1"/>
      </c:barChart>
      <c:catAx>
        <c:axId val="703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103591684440669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072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'Y5'!$X$64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2D-497D-BCBB-F378130554E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2D-497D-BCBB-F378130554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'Y5'!$AC$65:$AC$66</c:f>
              <c:numCache>
                <c:formatCode>General</c:formatCode>
                <c:ptCount val="2"/>
              </c:numCache>
            </c:numRef>
          </c:cat>
          <c:val>
            <c:numRef>
              <c:f>'Y5'!$X$65:$X$66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D-497D-BCBB-F3781305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'Y5'!$F$46:$AD$46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F-4490-B2B0-4E20BC4F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16400"/>
        <c:axId val="1"/>
      </c:lineChart>
      <c:catAx>
        <c:axId val="70391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164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'10B'!$F$55:$AD$55</c:f>
              <c:numCache>
                <c:formatCode>0</c:formatCode>
                <c:ptCount val="25"/>
                <c:pt idx="0">
                  <c:v>54.54545454545454</c:v>
                </c:pt>
                <c:pt idx="1">
                  <c:v>65.909090909090907</c:v>
                </c:pt>
                <c:pt idx="2">
                  <c:v>52.272727272727273</c:v>
                </c:pt>
                <c:pt idx="3">
                  <c:v>54.54545454545454</c:v>
                </c:pt>
                <c:pt idx="4">
                  <c:v>70.454545454545453</c:v>
                </c:pt>
                <c:pt idx="5">
                  <c:v>56.818181818181813</c:v>
                </c:pt>
                <c:pt idx="6">
                  <c:v>50</c:v>
                </c:pt>
                <c:pt idx="7">
                  <c:v>43.181818181818187</c:v>
                </c:pt>
                <c:pt idx="8">
                  <c:v>43.181818181818187</c:v>
                </c:pt>
                <c:pt idx="9">
                  <c:v>43.181818181818187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6-4361-A295-A45E4DA5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13600"/>
        <c:axId val="1"/>
      </c:barChart>
      <c:catAx>
        <c:axId val="7039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090941876540242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136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'Y5'!$F$46:$AD$46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8-44B5-BDA4-5F191E67F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15200"/>
        <c:axId val="1"/>
      </c:barChart>
      <c:catAx>
        <c:axId val="703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021659675718102E-5"/>
              <c:y val="9.0613104499662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152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2490257894002"/>
          <c:y val="9.5775822139879729E-2"/>
          <c:w val="0.83242755721409056"/>
          <c:h val="0.61377335186042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RAPOR!$D$9:$H$9</c:f>
              <c:strCache>
                <c:ptCount val="5"/>
                <c:pt idx="0">
                  <c:v>0-49</c:v>
                </c:pt>
                <c:pt idx="1">
                  <c:v>50-59</c:v>
                </c:pt>
                <c:pt idx="2">
                  <c:v>60-69</c:v>
                </c:pt>
                <c:pt idx="3">
                  <c:v>70-84</c:v>
                </c:pt>
                <c:pt idx="4">
                  <c:v>85-100</c:v>
                </c:pt>
              </c:strCache>
            </c:strRef>
          </c:cat>
          <c:val>
            <c:numRef>
              <c:f>RAPOR!$D$18:$H$18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A-4EBD-B9F8-7745CF68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19600"/>
        <c:axId val="1"/>
      </c:barChart>
      <c:catAx>
        <c:axId val="7039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196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687581499471834E-2"/>
          <c:y val="0.18292981119295582"/>
          <c:w val="0.72457351077381293"/>
          <c:h val="0.685753280839895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6F-4596-9E15-2549A06E7C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6F-4596-9E15-2549A06E7C9F}"/>
              </c:ext>
            </c:extLst>
          </c:dPt>
          <c:dLbls>
            <c:dLbl>
              <c:idx val="0"/>
              <c:layout>
                <c:manualLayout>
                  <c:x val="-8.0233167902641053E-2"/>
                  <c:y val="1.141579883159766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6F-4596-9E15-2549A06E7C9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F-4596-9E15-2549A06E7C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RAPOR!$M$19:$N$19</c:f>
              <c:numCache>
                <c:formatCode>%0.0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F-4596-9E15-2549A06E7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951259413521"/>
          <c:y val="9.5238435920458206E-2"/>
          <c:w val="0.84018260562140279"/>
          <c:h val="0.7934286503660730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CA-4090-8D9F-94915BDA5E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CA-4090-8D9F-94915BDA5E9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CA-4090-8D9F-94915BDA5E9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CA-4090-8D9F-94915BDA5E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CA-4090-8D9F-94915BDA5E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CA-4090-8D9F-94915BDA5E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CA-4090-8D9F-94915BDA5E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CA-4090-8D9F-94915BDA5E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CA-4090-8D9F-94915BDA5E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CA-4090-8D9F-94915BDA5E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CA-4090-8D9F-94915BDA5E9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CA-4090-8D9F-94915BDA5E9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CA-4090-8D9F-94915BDA5E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CA-4090-8D9F-94915BDA5E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DCA-4090-8D9F-94915BDA5E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CA-4090-8D9F-94915BDA5E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DCA-4090-8D9F-94915BDA5E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CA-4090-8D9F-94915BDA5E9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CA-4090-8D9F-94915BDA5E9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CA-4090-8D9F-94915BDA5E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CA-4090-8D9F-94915BDA5E9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CA-4090-8D9F-94915BDA5E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CA-4090-8D9F-94915BDA5E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CA-4090-8D9F-94915BDA5E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CA-4090-8D9F-94915BDA5E97}"/>
              </c:ext>
            </c:extLst>
          </c:dPt>
          <c:val>
            <c:numRef>
              <c:f>RAPOR!$D$23:$AB$23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DCA-4090-8D9F-94915BDA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04800"/>
        <c:axId val="1"/>
      </c:barChart>
      <c:catAx>
        <c:axId val="7039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SORULAR</a:t>
                </a:r>
              </a:p>
            </c:rich>
          </c:tx>
          <c:layout>
            <c:manualLayout>
              <c:xMode val="edge"/>
              <c:yMode val="edge"/>
              <c:x val="3.4188286785867585E-2"/>
              <c:y val="0.91365618513372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PUAN ORTALAMALARI</a:t>
                </a:r>
              </a:p>
            </c:rich>
          </c:tx>
          <c:layout>
            <c:manualLayout>
              <c:xMode val="edge"/>
              <c:yMode val="edge"/>
              <c:x val="1.0683892395488098E-2"/>
              <c:y val="0.383333161786149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r-TR"/>
          </a:p>
        </c:txPr>
        <c:crossAx val="70390480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'12E'!$X$64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40-4642-A222-1F6731FE5ED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0-4642-A222-1F6731FE5E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'12E'!$AC$65:$AC$66</c:f>
              <c:numCache>
                <c:formatCode>General</c:formatCode>
                <c:ptCount val="2"/>
              </c:numCache>
            </c:numRef>
          </c:cat>
          <c:val>
            <c:numRef>
              <c:f>'12E'!$X$65:$X$66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0-4642-A222-1F6731FE5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'12E'!$F$46:$AD$46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6-4A8A-8207-2D297453D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23200"/>
        <c:axId val="1"/>
      </c:lineChart>
      <c:catAx>
        <c:axId val="703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232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'12E'!$F$46:$AD$46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E-438B-AB9B-A9477858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19200"/>
        <c:axId val="1"/>
      </c:barChart>
      <c:catAx>
        <c:axId val="7039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0977382339842902E-5"/>
              <c:y val="9.06133955477787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192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15836457707043"/>
          <c:y val="0.33112689856328453"/>
          <c:w val="0.20392234958007668"/>
          <c:h val="0.34437197450581597"/>
        </c:manualLayout>
      </c:layout>
      <c:pieChart>
        <c:varyColors val="1"/>
        <c:ser>
          <c:idx val="0"/>
          <c:order val="0"/>
          <c:tx>
            <c:strRef>
              <c:f>'12F'!$X$64</c:f>
              <c:strCache>
                <c:ptCount val="1"/>
                <c:pt idx="0">
                  <c:v>BAŞ.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D6-4E4A-A3ED-99D44945547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D6-4E4A-A3ED-99D4494554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'12F'!$AC$65:$AC$66</c:f>
              <c:numCache>
                <c:formatCode>General</c:formatCode>
                <c:ptCount val="2"/>
              </c:numCache>
            </c:numRef>
          </c:cat>
          <c:val>
            <c:numRef>
              <c:f>'12F'!$X$65:$X$66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6-4E4A-A3ED-99D449455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32418032728E-2"/>
          <c:y val="9.2383422009114757E-2"/>
          <c:w val="0.89233166875758851"/>
          <c:h val="0.68054622723972069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'12F'!$F$46:$AD$46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8-4833-89E4-2E918BA9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04400"/>
        <c:axId val="1"/>
      </c:lineChart>
      <c:catAx>
        <c:axId val="70390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039044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00878409386152E-2"/>
          <c:y val="6.6363831782544722E-2"/>
          <c:w val="0.91586239255404234"/>
          <c:h val="0.7608320951433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'12F'!$F$46:$AD$46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CEF-A4B8-0170058D7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10800"/>
        <c:axId val="1"/>
      </c:barChart>
      <c:catAx>
        <c:axId val="70391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5.1096274562637843E-5"/>
              <c:y val="9.0613161306643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03910800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73</xdr:row>
      <xdr:rowOff>171450</xdr:rowOff>
    </xdr:from>
    <xdr:to>
      <xdr:col>32</xdr:col>
      <xdr:colOff>95250</xdr:colOff>
      <xdr:row>81</xdr:row>
      <xdr:rowOff>114300</xdr:rowOff>
    </xdr:to>
    <xdr:graphicFrame macro="">
      <xdr:nvGraphicFramePr>
        <xdr:cNvPr id="5496" name="Chart 64">
          <a:extLst>
            <a:ext uri="{FF2B5EF4-FFF2-40B4-BE49-F238E27FC236}">
              <a16:creationId xmlns:a16="http://schemas.microsoft.com/office/drawing/2014/main" id="{9A344699-B6CA-4A17-B577-4E58FB912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59</xdr:row>
      <xdr:rowOff>219075</xdr:rowOff>
    </xdr:from>
    <xdr:to>
      <xdr:col>33</xdr:col>
      <xdr:colOff>19050</xdr:colOff>
      <xdr:row>70</xdr:row>
      <xdr:rowOff>95250</xdr:rowOff>
    </xdr:to>
    <xdr:graphicFrame macro="">
      <xdr:nvGraphicFramePr>
        <xdr:cNvPr id="5497" name="Chart 44">
          <a:extLst>
            <a:ext uri="{FF2B5EF4-FFF2-40B4-BE49-F238E27FC236}">
              <a16:creationId xmlns:a16="http://schemas.microsoft.com/office/drawing/2014/main" id="{518B575C-4D09-4A75-8A3F-D3B57A30A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60</xdr:row>
      <xdr:rowOff>9525</xdr:rowOff>
    </xdr:from>
    <xdr:to>
      <xdr:col>15</xdr:col>
      <xdr:colOff>238125</xdr:colOff>
      <xdr:row>69</xdr:row>
      <xdr:rowOff>114300</xdr:rowOff>
    </xdr:to>
    <xdr:graphicFrame macro="">
      <xdr:nvGraphicFramePr>
        <xdr:cNvPr id="5498" name="Chart 1">
          <a:extLst>
            <a:ext uri="{FF2B5EF4-FFF2-40B4-BE49-F238E27FC236}">
              <a16:creationId xmlns:a16="http://schemas.microsoft.com/office/drawing/2014/main" id="{83F229C3-6CCF-4DA7-B708-F5902D669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50552" name="Chart 64">
          <a:extLst>
            <a:ext uri="{FF2B5EF4-FFF2-40B4-BE49-F238E27FC236}">
              <a16:creationId xmlns:a16="http://schemas.microsoft.com/office/drawing/2014/main" id="{BCAE0DD2-E619-44CD-9456-39AB5299C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50553" name="Chart 44">
          <a:extLst>
            <a:ext uri="{FF2B5EF4-FFF2-40B4-BE49-F238E27FC236}">
              <a16:creationId xmlns:a16="http://schemas.microsoft.com/office/drawing/2014/main" id="{EC47822E-D767-4837-A232-85769E825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50554" name="Chart 1">
          <a:extLst>
            <a:ext uri="{FF2B5EF4-FFF2-40B4-BE49-F238E27FC236}">
              <a16:creationId xmlns:a16="http://schemas.microsoft.com/office/drawing/2014/main" id="{7EEB9AD4-ABF5-4FF2-9669-AD468D3F9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25</xdr:row>
      <xdr:rowOff>9525</xdr:rowOff>
    </xdr:from>
    <xdr:to>
      <xdr:col>29</xdr:col>
      <xdr:colOff>304800</xdr:colOff>
      <xdr:row>32</xdr:row>
      <xdr:rowOff>104775</xdr:rowOff>
    </xdr:to>
    <xdr:graphicFrame macro="">
      <xdr:nvGraphicFramePr>
        <xdr:cNvPr id="54648" name="Chart 1">
          <a:extLst>
            <a:ext uri="{FF2B5EF4-FFF2-40B4-BE49-F238E27FC236}">
              <a16:creationId xmlns:a16="http://schemas.microsoft.com/office/drawing/2014/main" id="{79975F0E-0178-4FA7-9B6E-706AB018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24</xdr:row>
      <xdr:rowOff>247650</xdr:rowOff>
    </xdr:from>
    <xdr:to>
      <xdr:col>20</xdr:col>
      <xdr:colOff>104775</xdr:colOff>
      <xdr:row>32</xdr:row>
      <xdr:rowOff>123825</xdr:rowOff>
    </xdr:to>
    <xdr:graphicFrame macro="">
      <xdr:nvGraphicFramePr>
        <xdr:cNvPr id="54649" name="Grafik 3">
          <a:extLst>
            <a:ext uri="{FF2B5EF4-FFF2-40B4-BE49-F238E27FC236}">
              <a16:creationId xmlns:a16="http://schemas.microsoft.com/office/drawing/2014/main" id="{EED6D6B5-6D78-4F86-B086-8158122F2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24</xdr:row>
      <xdr:rowOff>257175</xdr:rowOff>
    </xdr:from>
    <xdr:to>
      <xdr:col>11</xdr:col>
      <xdr:colOff>28575</xdr:colOff>
      <xdr:row>32</xdr:row>
      <xdr:rowOff>114300</xdr:rowOff>
    </xdr:to>
    <xdr:graphicFrame macro="">
      <xdr:nvGraphicFramePr>
        <xdr:cNvPr id="54650" name="Grafik 2">
          <a:extLst>
            <a:ext uri="{FF2B5EF4-FFF2-40B4-BE49-F238E27FC236}">
              <a16:creationId xmlns:a16="http://schemas.microsoft.com/office/drawing/2014/main" id="{FB3D9953-A9BF-4B7E-B87E-670876101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0.55131</cdr:x>
      <cdr:y>0.82892</cdr:y>
    </cdr:from>
    <cdr:to>
      <cdr:x>0.77382</cdr:x>
      <cdr:y>0.95057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6728" y="1223797"/>
          <a:ext cx="394210" cy="179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r-TR" sz="1000" b="0" i="0" strike="noStrike">
              <a:solidFill>
                <a:srgbClr val="000000"/>
              </a:solidFill>
              <a:latin typeface="Calibri"/>
              <a:cs typeface="Calibri"/>
            </a:rPr>
            <a:t>Başarılı</a:t>
          </a:r>
        </a:p>
      </cdr:txBody>
    </cdr:sp>
  </cdr:relSizeAnchor>
  <cdr:relSizeAnchor xmlns:cdr="http://schemas.openxmlformats.org/drawingml/2006/chartDrawing">
    <cdr:from>
      <cdr:x>0.63315</cdr:x>
      <cdr:y>0.03317</cdr:y>
    </cdr:from>
    <cdr:to>
      <cdr:x>0.78657</cdr:x>
      <cdr:y>0.2249</cdr:y>
    </cdr:to>
    <cdr:sp macro="" textlink="">
      <cdr:nvSpPr>
        <cdr:cNvPr id="942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591559" y="46132"/>
          <a:ext cx="389640" cy="230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r-TR" sz="1000" b="0" i="0" strike="noStrike">
              <a:solidFill>
                <a:srgbClr val="000000"/>
              </a:solidFill>
              <a:latin typeface="Calibri"/>
              <a:cs typeface="Calibri"/>
            </a:rPr>
            <a:t>Başarısız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17784" name="Chart 64">
          <a:extLst>
            <a:ext uri="{FF2B5EF4-FFF2-40B4-BE49-F238E27FC236}">
              <a16:creationId xmlns:a16="http://schemas.microsoft.com/office/drawing/2014/main" id="{4EFA6B91-F791-428E-985E-FBBB696E4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17785" name="Chart 44">
          <a:extLst>
            <a:ext uri="{FF2B5EF4-FFF2-40B4-BE49-F238E27FC236}">
              <a16:creationId xmlns:a16="http://schemas.microsoft.com/office/drawing/2014/main" id="{0B4D3602-CCD9-4F2F-AF23-2C79109E5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17786" name="Chart 1">
          <a:extLst>
            <a:ext uri="{FF2B5EF4-FFF2-40B4-BE49-F238E27FC236}">
              <a16:creationId xmlns:a16="http://schemas.microsoft.com/office/drawing/2014/main" id="{B704443C-2E43-4E4F-A513-ADDD26A38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21880" name="Chart 64">
          <a:extLst>
            <a:ext uri="{FF2B5EF4-FFF2-40B4-BE49-F238E27FC236}">
              <a16:creationId xmlns:a16="http://schemas.microsoft.com/office/drawing/2014/main" id="{9020244D-FAB8-4CF1-A8EF-3735A4834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21881" name="Chart 44">
          <a:extLst>
            <a:ext uri="{FF2B5EF4-FFF2-40B4-BE49-F238E27FC236}">
              <a16:creationId xmlns:a16="http://schemas.microsoft.com/office/drawing/2014/main" id="{DA6FAC7C-E492-4E01-8FFD-9AB8B6A22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21882" name="Chart 1">
          <a:extLst>
            <a:ext uri="{FF2B5EF4-FFF2-40B4-BE49-F238E27FC236}">
              <a16:creationId xmlns:a16="http://schemas.microsoft.com/office/drawing/2014/main" id="{598896D1-F7E8-49B0-885A-1189B53AA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66675</xdr:rowOff>
    </xdr:from>
    <xdr:to>
      <xdr:col>32</xdr:col>
      <xdr:colOff>95250</xdr:colOff>
      <xdr:row>72</xdr:row>
      <xdr:rowOff>9525</xdr:rowOff>
    </xdr:to>
    <xdr:graphicFrame macro="">
      <xdr:nvGraphicFramePr>
        <xdr:cNvPr id="25976" name="Chart 64">
          <a:extLst>
            <a:ext uri="{FF2B5EF4-FFF2-40B4-BE49-F238E27FC236}">
              <a16:creationId xmlns:a16="http://schemas.microsoft.com/office/drawing/2014/main" id="{6A41B9FD-5DFD-41F7-8B00-002270FE9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25977" name="Chart 44">
          <a:extLst>
            <a:ext uri="{FF2B5EF4-FFF2-40B4-BE49-F238E27FC236}">
              <a16:creationId xmlns:a16="http://schemas.microsoft.com/office/drawing/2014/main" id="{4B9441F4-F1B1-4931-BADE-9B1C7443C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25978" name="Chart 1">
          <a:extLst>
            <a:ext uri="{FF2B5EF4-FFF2-40B4-BE49-F238E27FC236}">
              <a16:creationId xmlns:a16="http://schemas.microsoft.com/office/drawing/2014/main" id="{FA056B64-C264-4D77-82BD-0894FEC4A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30072" name="Chart 64">
          <a:extLst>
            <a:ext uri="{FF2B5EF4-FFF2-40B4-BE49-F238E27FC236}">
              <a16:creationId xmlns:a16="http://schemas.microsoft.com/office/drawing/2014/main" id="{E9789C9D-B51E-47F1-98EF-466CCF38E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30073" name="Chart 44">
          <a:extLst>
            <a:ext uri="{FF2B5EF4-FFF2-40B4-BE49-F238E27FC236}">
              <a16:creationId xmlns:a16="http://schemas.microsoft.com/office/drawing/2014/main" id="{F331BB78-1895-4385-8C3A-1FE766E7F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30074" name="Chart 1">
          <a:extLst>
            <a:ext uri="{FF2B5EF4-FFF2-40B4-BE49-F238E27FC236}">
              <a16:creationId xmlns:a16="http://schemas.microsoft.com/office/drawing/2014/main" id="{E9CC24A9-63F0-445A-B6D5-049C6592F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34168" name="Chart 64">
          <a:extLst>
            <a:ext uri="{FF2B5EF4-FFF2-40B4-BE49-F238E27FC236}">
              <a16:creationId xmlns:a16="http://schemas.microsoft.com/office/drawing/2014/main" id="{E6A9DCB4-773D-41E8-BEE0-0B4367986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34169" name="Chart 44">
          <a:extLst>
            <a:ext uri="{FF2B5EF4-FFF2-40B4-BE49-F238E27FC236}">
              <a16:creationId xmlns:a16="http://schemas.microsoft.com/office/drawing/2014/main" id="{3C8FE958-DFDE-488A-9C42-8DD189E03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34170" name="Chart 1">
          <a:extLst>
            <a:ext uri="{FF2B5EF4-FFF2-40B4-BE49-F238E27FC236}">
              <a16:creationId xmlns:a16="http://schemas.microsoft.com/office/drawing/2014/main" id="{DC2F515D-9B0B-4A4B-B9E0-91D166765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38264" name="Chart 64">
          <a:extLst>
            <a:ext uri="{FF2B5EF4-FFF2-40B4-BE49-F238E27FC236}">
              <a16:creationId xmlns:a16="http://schemas.microsoft.com/office/drawing/2014/main" id="{FCF66C78-388A-43AC-94E3-E5559EC70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38265" name="Chart 44">
          <a:extLst>
            <a:ext uri="{FF2B5EF4-FFF2-40B4-BE49-F238E27FC236}">
              <a16:creationId xmlns:a16="http://schemas.microsoft.com/office/drawing/2014/main" id="{17C7748E-CEEE-4B19-9CE3-4AA9AD51C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38266" name="Chart 1">
          <a:extLst>
            <a:ext uri="{FF2B5EF4-FFF2-40B4-BE49-F238E27FC236}">
              <a16:creationId xmlns:a16="http://schemas.microsoft.com/office/drawing/2014/main" id="{8EE4B046-9611-41B4-8CBE-C55E4C651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42360" name="Chart 64">
          <a:extLst>
            <a:ext uri="{FF2B5EF4-FFF2-40B4-BE49-F238E27FC236}">
              <a16:creationId xmlns:a16="http://schemas.microsoft.com/office/drawing/2014/main" id="{A1167249-1E48-40BB-994A-C99CA3084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42361" name="Chart 44">
          <a:extLst>
            <a:ext uri="{FF2B5EF4-FFF2-40B4-BE49-F238E27FC236}">
              <a16:creationId xmlns:a16="http://schemas.microsoft.com/office/drawing/2014/main" id="{B98B184C-DDFE-4C0C-BE3D-4907BCD22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42362" name="Chart 1">
          <a:extLst>
            <a:ext uri="{FF2B5EF4-FFF2-40B4-BE49-F238E27FC236}">
              <a16:creationId xmlns:a16="http://schemas.microsoft.com/office/drawing/2014/main" id="{B74BF0E8-B96F-4078-9FEF-73F5D6A07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64</xdr:row>
      <xdr:rowOff>171450</xdr:rowOff>
    </xdr:from>
    <xdr:to>
      <xdr:col>32</xdr:col>
      <xdr:colOff>95250</xdr:colOff>
      <xdr:row>72</xdr:row>
      <xdr:rowOff>114300</xdr:rowOff>
    </xdr:to>
    <xdr:graphicFrame macro="">
      <xdr:nvGraphicFramePr>
        <xdr:cNvPr id="46456" name="Chart 64">
          <a:extLst>
            <a:ext uri="{FF2B5EF4-FFF2-40B4-BE49-F238E27FC236}">
              <a16:creationId xmlns:a16="http://schemas.microsoft.com/office/drawing/2014/main" id="{31AE0E1E-9D5A-4E70-8AE5-142BE754B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50</xdr:row>
      <xdr:rowOff>219075</xdr:rowOff>
    </xdr:from>
    <xdr:to>
      <xdr:col>33</xdr:col>
      <xdr:colOff>19050</xdr:colOff>
      <xdr:row>61</xdr:row>
      <xdr:rowOff>95250</xdr:rowOff>
    </xdr:to>
    <xdr:graphicFrame macro="">
      <xdr:nvGraphicFramePr>
        <xdr:cNvPr id="46457" name="Chart 44">
          <a:extLst>
            <a:ext uri="{FF2B5EF4-FFF2-40B4-BE49-F238E27FC236}">
              <a16:creationId xmlns:a16="http://schemas.microsoft.com/office/drawing/2014/main" id="{DAAD2C94-9D66-4C9F-8EB3-28B73C914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51</xdr:row>
      <xdr:rowOff>9525</xdr:rowOff>
    </xdr:from>
    <xdr:to>
      <xdr:col>15</xdr:col>
      <xdr:colOff>238125</xdr:colOff>
      <xdr:row>60</xdr:row>
      <xdr:rowOff>114300</xdr:rowOff>
    </xdr:to>
    <xdr:graphicFrame macro="">
      <xdr:nvGraphicFramePr>
        <xdr:cNvPr id="46458" name="Chart 1">
          <a:extLst>
            <a:ext uri="{FF2B5EF4-FFF2-40B4-BE49-F238E27FC236}">
              <a16:creationId xmlns:a16="http://schemas.microsoft.com/office/drawing/2014/main" id="{149EC040-CD08-4194-82C1-587DB2CE6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9"/>
  <sheetViews>
    <sheetView topLeftCell="A13" zoomScale="91" zoomScaleNormal="91" workbookViewId="0">
      <selection activeCell="D9" sqref="D9"/>
    </sheetView>
  </sheetViews>
  <sheetFormatPr defaultColWidth="8.85546875" defaultRowHeight="17.45" customHeight="1"/>
  <cols>
    <col min="1" max="1" width="3.5703125" style="271" customWidth="1"/>
    <col min="2" max="2" width="7.7109375" style="271" customWidth="1"/>
    <col min="3" max="3" width="7.28515625" style="271" customWidth="1"/>
    <col min="4" max="4" width="50.42578125" style="271" bestFit="1" customWidth="1"/>
    <col min="5" max="5" width="8.85546875" style="271" customWidth="1"/>
    <col min="6" max="6" width="3.85546875" style="271" bestFit="1" customWidth="1"/>
    <col min="7" max="7" width="6.7109375" style="271" customWidth="1"/>
    <col min="8" max="8" width="4.42578125" style="271" customWidth="1"/>
    <col min="9" max="9" width="3.42578125" style="271" customWidth="1"/>
    <col min="10" max="10" width="6.42578125" style="271" bestFit="1" customWidth="1"/>
    <col min="11" max="11" width="25.28515625" style="271" bestFit="1" customWidth="1"/>
    <col min="12" max="12" width="25.42578125" style="271" customWidth="1"/>
    <col min="13" max="13" width="14.42578125" style="271" bestFit="1" customWidth="1"/>
    <col min="14" max="16384" width="8.85546875" style="271"/>
  </cols>
  <sheetData>
    <row r="1" spans="1:12" ht="17.45" customHeight="1">
      <c r="B1" s="310" t="s">
        <v>141</v>
      </c>
      <c r="C1" s="310"/>
      <c r="D1" s="310"/>
      <c r="G1" s="276"/>
      <c r="H1" s="280" t="s">
        <v>125</v>
      </c>
      <c r="I1" s="280" t="s">
        <v>146</v>
      </c>
      <c r="J1" s="280" t="s">
        <v>145</v>
      </c>
      <c r="K1" s="281" t="s">
        <v>143</v>
      </c>
      <c r="L1" s="280" t="s">
        <v>148</v>
      </c>
    </row>
    <row r="2" spans="1:12" ht="17.45" customHeight="1">
      <c r="B2" s="312" t="s">
        <v>30</v>
      </c>
      <c r="C2" s="313"/>
      <c r="D2" s="282" t="s">
        <v>841</v>
      </c>
      <c r="G2" s="275"/>
      <c r="H2" s="283">
        <v>10</v>
      </c>
      <c r="I2" s="283"/>
      <c r="J2" s="284" t="str">
        <f>CONCATENATE(H2," ",I2)</f>
        <v xml:space="preserve">10 </v>
      </c>
      <c r="K2" s="283"/>
      <c r="L2" s="282"/>
    </row>
    <row r="3" spans="1:12" ht="17.45" customHeight="1">
      <c r="B3" s="312" t="s">
        <v>135</v>
      </c>
      <c r="C3" s="313"/>
      <c r="D3" s="285" t="s">
        <v>842</v>
      </c>
      <c r="G3" s="275"/>
      <c r="H3" s="283"/>
      <c r="I3" s="283"/>
      <c r="J3" s="284" t="str">
        <f t="shared" ref="J3:J15" si="0">CONCATENATE(H3," ",I3)</f>
        <v xml:space="preserve"> </v>
      </c>
      <c r="K3" s="283"/>
      <c r="L3" s="282"/>
    </row>
    <row r="4" spans="1:12" ht="17.45" customHeight="1">
      <c r="B4" s="312" t="s">
        <v>136</v>
      </c>
      <c r="C4" s="313"/>
      <c r="D4" s="285" t="s">
        <v>843</v>
      </c>
      <c r="G4" s="275"/>
      <c r="H4" s="283"/>
      <c r="I4" s="283"/>
      <c r="J4" s="284" t="str">
        <f t="shared" si="0"/>
        <v xml:space="preserve"> </v>
      </c>
      <c r="K4" s="283"/>
      <c r="L4" s="282"/>
    </row>
    <row r="5" spans="1:12" ht="17.45" customHeight="1">
      <c r="B5" s="312" t="s">
        <v>133</v>
      </c>
      <c r="C5" s="313"/>
      <c r="D5" s="282" t="s">
        <v>45</v>
      </c>
      <c r="E5" s="311" t="str">
        <f>CONCATENATE(D5,B5," ",D6,B6)</f>
        <v>1.Dönem 1.Yazılı</v>
      </c>
      <c r="G5" s="275"/>
      <c r="H5" s="283"/>
      <c r="I5" s="283"/>
      <c r="J5" s="284" t="str">
        <f t="shared" si="0"/>
        <v xml:space="preserve"> </v>
      </c>
      <c r="K5" s="283"/>
      <c r="L5" s="282"/>
    </row>
    <row r="6" spans="1:12" ht="17.45" customHeight="1">
      <c r="B6" s="312" t="s">
        <v>134</v>
      </c>
      <c r="C6" s="313"/>
      <c r="D6" s="282" t="s">
        <v>45</v>
      </c>
      <c r="E6" s="311"/>
      <c r="G6" s="275"/>
      <c r="H6" s="283"/>
      <c r="I6" s="283"/>
      <c r="J6" s="284" t="str">
        <f t="shared" si="0"/>
        <v xml:space="preserve"> </v>
      </c>
      <c r="K6" s="283"/>
      <c r="L6" s="282"/>
    </row>
    <row r="7" spans="1:12" ht="17.45" customHeight="1">
      <c r="B7" s="312" t="s">
        <v>132</v>
      </c>
      <c r="C7" s="313"/>
      <c r="D7" s="286">
        <v>45238</v>
      </c>
      <c r="G7" s="275"/>
      <c r="H7" s="283"/>
      <c r="I7" s="283"/>
      <c r="J7" s="284" t="str">
        <f t="shared" si="0"/>
        <v xml:space="preserve"> </v>
      </c>
      <c r="K7" s="283"/>
      <c r="L7" s="282"/>
    </row>
    <row r="8" spans="1:12" ht="17.45" customHeight="1">
      <c r="B8" s="312" t="s">
        <v>137</v>
      </c>
      <c r="C8" s="313"/>
      <c r="D8" s="282">
        <v>10</v>
      </c>
      <c r="G8" s="275"/>
      <c r="H8" s="283"/>
      <c r="I8" s="283"/>
      <c r="J8" s="284" t="str">
        <f t="shared" si="0"/>
        <v xml:space="preserve"> </v>
      </c>
      <c r="K8" s="283"/>
      <c r="L8" s="282"/>
    </row>
    <row r="9" spans="1:12" ht="17.45" customHeight="1">
      <c r="B9" s="312" t="s">
        <v>138</v>
      </c>
      <c r="C9" s="313"/>
      <c r="D9" s="282" t="s">
        <v>848</v>
      </c>
      <c r="G9" s="275"/>
      <c r="H9" s="283"/>
      <c r="I9" s="287"/>
      <c r="J9" s="288"/>
      <c r="K9" s="283"/>
      <c r="L9" s="282"/>
    </row>
    <row r="10" spans="1:12" ht="17.45" customHeight="1">
      <c r="B10" s="312" t="s">
        <v>123</v>
      </c>
      <c r="C10" s="313"/>
      <c r="D10" s="285" t="s">
        <v>846</v>
      </c>
      <c r="G10" s="275"/>
      <c r="H10" s="287"/>
      <c r="I10" s="287"/>
      <c r="J10" s="288"/>
      <c r="K10" s="287"/>
      <c r="L10" s="289"/>
    </row>
    <row r="11" spans="1:12" ht="17.45" customHeight="1">
      <c r="B11" s="314" t="s">
        <v>140</v>
      </c>
      <c r="C11" s="315"/>
      <c r="D11" s="290">
        <v>45239</v>
      </c>
      <c r="G11" s="275"/>
      <c r="H11" s="287"/>
      <c r="I11" s="287"/>
      <c r="J11" s="288"/>
      <c r="K11" s="287"/>
      <c r="L11" s="289"/>
    </row>
    <row r="12" spans="1:12" ht="17.45" customHeight="1">
      <c r="B12" s="319" t="s">
        <v>142</v>
      </c>
      <c r="C12" s="320"/>
      <c r="D12" s="282" t="s">
        <v>847</v>
      </c>
      <c r="G12" s="275"/>
      <c r="H12" s="287"/>
      <c r="I12" s="287"/>
      <c r="J12" s="288"/>
      <c r="K12" s="287"/>
      <c r="L12" s="289"/>
    </row>
    <row r="13" spans="1:12" ht="17.45" customHeight="1">
      <c r="B13" s="321"/>
      <c r="C13" s="322"/>
      <c r="D13" s="291" t="s">
        <v>841</v>
      </c>
      <c r="G13" s="275"/>
      <c r="H13" s="287"/>
      <c r="I13" s="287"/>
      <c r="J13" s="288"/>
      <c r="K13" s="287"/>
      <c r="L13" s="289"/>
    </row>
    <row r="14" spans="1:12" ht="17.45" customHeight="1">
      <c r="B14" s="316" t="s">
        <v>147</v>
      </c>
      <c r="C14" s="317"/>
      <c r="D14" s="292" t="s">
        <v>844</v>
      </c>
      <c r="G14" s="275"/>
      <c r="H14" s="287"/>
      <c r="I14" s="287"/>
      <c r="J14" s="288"/>
      <c r="K14" s="287"/>
      <c r="L14" s="289"/>
    </row>
    <row r="15" spans="1:12" ht="17.45" customHeight="1">
      <c r="B15" s="316" t="s">
        <v>151</v>
      </c>
      <c r="C15" s="317"/>
      <c r="D15" s="292" t="s">
        <v>845</v>
      </c>
      <c r="G15" s="275"/>
      <c r="H15" s="293"/>
      <c r="I15" s="293"/>
      <c r="J15" s="294" t="str">
        <f t="shared" si="0"/>
        <v xml:space="preserve"> </v>
      </c>
      <c r="K15" s="293"/>
      <c r="L15" s="295"/>
    </row>
    <row r="16" spans="1:12" ht="17.45" customHeight="1">
      <c r="A16" s="296"/>
      <c r="B16" s="272"/>
      <c r="C16" s="272"/>
      <c r="D16" s="272"/>
      <c r="E16" s="272"/>
      <c r="F16" s="272"/>
      <c r="G16" s="275"/>
    </row>
    <row r="17" spans="1:13" ht="17.45" customHeight="1">
      <c r="A17" s="296"/>
      <c r="B17" s="272"/>
      <c r="C17" s="272"/>
      <c r="D17" s="272"/>
      <c r="E17" s="272"/>
      <c r="F17" s="272"/>
      <c r="G17" s="275"/>
    </row>
    <row r="18" spans="1:13" ht="17.45" customHeight="1">
      <c r="A18" s="296"/>
      <c r="B18" s="323" t="s">
        <v>353</v>
      </c>
      <c r="C18" s="323"/>
      <c r="D18" s="323"/>
      <c r="E18" s="272"/>
      <c r="F18" s="272"/>
    </row>
    <row r="19" spans="1:13" ht="17.45" customHeight="1">
      <c r="A19" s="297"/>
      <c r="B19" s="323"/>
      <c r="C19" s="323"/>
      <c r="D19" s="323"/>
      <c r="E19" s="298"/>
      <c r="F19" s="298"/>
      <c r="J19" s="318" t="s">
        <v>149</v>
      </c>
      <c r="K19" s="318"/>
      <c r="L19" s="318"/>
      <c r="M19" s="318"/>
    </row>
    <row r="20" spans="1:13" ht="17.45" customHeight="1">
      <c r="B20" s="323"/>
      <c r="C20" s="323"/>
      <c r="D20" s="323"/>
      <c r="E20" s="298"/>
      <c r="F20" s="298"/>
      <c r="J20" s="299" t="s">
        <v>45</v>
      </c>
      <c r="K20" s="283" t="s">
        <v>872</v>
      </c>
      <c r="L20" s="282" t="s">
        <v>873</v>
      </c>
      <c r="M20" s="300" t="s">
        <v>121</v>
      </c>
    </row>
    <row r="21" spans="1:13" ht="17.45" customHeight="1">
      <c r="B21" s="298"/>
      <c r="C21" s="298"/>
      <c r="D21" s="298"/>
      <c r="E21" s="298"/>
      <c r="F21" s="298"/>
      <c r="J21" s="299" t="s">
        <v>46</v>
      </c>
      <c r="K21" s="283"/>
      <c r="L21" s="282"/>
      <c r="M21" s="300"/>
    </row>
    <row r="22" spans="1:13" ht="17.45" customHeight="1">
      <c r="B22" s="298"/>
      <c r="C22" s="298"/>
      <c r="D22" s="298"/>
      <c r="E22" s="298"/>
      <c r="F22" s="298"/>
      <c r="J22" s="299" t="s">
        <v>47</v>
      </c>
      <c r="K22" s="283"/>
      <c r="L22" s="282"/>
      <c r="M22" s="300"/>
    </row>
    <row r="23" spans="1:13" ht="17.45" customHeight="1">
      <c r="B23" s="298"/>
      <c r="C23" s="298"/>
      <c r="D23" s="298"/>
      <c r="E23" s="298"/>
      <c r="F23" s="298"/>
      <c r="J23" s="299" t="s">
        <v>48</v>
      </c>
      <c r="K23" s="283"/>
      <c r="L23" s="282"/>
      <c r="M23" s="300"/>
    </row>
    <row r="24" spans="1:13" ht="17.45" customHeight="1">
      <c r="B24" s="298"/>
      <c r="C24" s="298"/>
      <c r="D24" s="298"/>
      <c r="E24" s="298"/>
      <c r="F24" s="298"/>
      <c r="J24" s="299" t="s">
        <v>49</v>
      </c>
      <c r="K24" s="300"/>
      <c r="L24" s="282"/>
      <c r="M24" s="300"/>
    </row>
    <row r="25" spans="1:13" ht="17.45" customHeight="1">
      <c r="B25" s="276"/>
      <c r="C25" s="273"/>
      <c r="D25" s="274"/>
      <c r="E25" s="275"/>
      <c r="F25" s="276"/>
      <c r="J25" s="299" t="s">
        <v>50</v>
      </c>
      <c r="K25" s="300"/>
      <c r="L25" s="282"/>
      <c r="M25" s="300"/>
    </row>
    <row r="26" spans="1:13" ht="17.45" customHeight="1">
      <c r="B26" s="276"/>
      <c r="C26" s="273"/>
      <c r="D26" s="274"/>
      <c r="E26" s="275"/>
      <c r="F26" s="276"/>
      <c r="J26" s="299" t="s">
        <v>51</v>
      </c>
      <c r="K26" s="300"/>
      <c r="L26" s="301"/>
      <c r="M26" s="300"/>
    </row>
    <row r="27" spans="1:13" ht="17.45" customHeight="1">
      <c r="B27" s="276"/>
      <c r="C27" s="273"/>
      <c r="D27" s="274"/>
      <c r="E27" s="275"/>
      <c r="F27" s="276"/>
      <c r="J27" s="299" t="s">
        <v>52</v>
      </c>
      <c r="K27" s="300"/>
      <c r="L27" s="300"/>
      <c r="M27" s="300"/>
    </row>
    <row r="28" spans="1:13" ht="17.45" customHeight="1">
      <c r="B28" s="276"/>
      <c r="C28" s="273"/>
      <c r="D28" s="274"/>
      <c r="E28" s="275"/>
      <c r="F28" s="276"/>
      <c r="J28" s="299" t="s">
        <v>53</v>
      </c>
      <c r="K28" s="300"/>
      <c r="L28" s="300"/>
      <c r="M28" s="300"/>
    </row>
    <row r="29" spans="1:13" ht="17.45" customHeight="1">
      <c r="B29" s="276"/>
      <c r="C29" s="273"/>
      <c r="D29" s="274"/>
      <c r="E29" s="275"/>
      <c r="F29" s="276"/>
      <c r="J29" s="299" t="s">
        <v>54</v>
      </c>
      <c r="K29" s="300"/>
      <c r="L29" s="300"/>
      <c r="M29" s="300"/>
    </row>
    <row r="30" spans="1:13" ht="17.45" customHeight="1">
      <c r="B30" s="276"/>
      <c r="C30" s="273"/>
      <c r="D30" s="274"/>
      <c r="E30" s="275"/>
      <c r="F30" s="276"/>
    </row>
    <row r="31" spans="1:13" ht="17.45" customHeight="1">
      <c r="B31" s="276"/>
      <c r="C31" s="273"/>
      <c r="D31" s="274"/>
      <c r="E31" s="275"/>
      <c r="F31" s="276"/>
      <c r="K31" s="276"/>
      <c r="L31" s="276"/>
    </row>
    <row r="32" spans="1:13" ht="17.45" customHeight="1">
      <c r="B32" s="276"/>
      <c r="C32" s="273"/>
      <c r="D32" s="274"/>
      <c r="E32" s="275"/>
      <c r="F32" s="276"/>
      <c r="K32" s="276"/>
      <c r="L32" s="276"/>
    </row>
    <row r="33" spans="2:6" ht="17.45" customHeight="1">
      <c r="B33" s="276"/>
      <c r="C33" s="273"/>
      <c r="D33" s="274"/>
      <c r="E33" s="275"/>
      <c r="F33" s="276"/>
    </row>
    <row r="34" spans="2:6" ht="17.45" customHeight="1">
      <c r="B34" s="276"/>
      <c r="C34" s="273"/>
      <c r="D34" s="274"/>
      <c r="E34" s="275"/>
      <c r="F34" s="276"/>
    </row>
    <row r="35" spans="2:6" ht="17.45" customHeight="1">
      <c r="B35" s="276"/>
      <c r="C35" s="273"/>
      <c r="D35" s="274"/>
      <c r="E35" s="275"/>
      <c r="F35" s="276"/>
    </row>
    <row r="36" spans="2:6" ht="17.45" customHeight="1">
      <c r="B36" s="276"/>
      <c r="C36" s="273"/>
      <c r="D36" s="274"/>
      <c r="E36" s="275"/>
      <c r="F36" s="276"/>
    </row>
    <row r="37" spans="2:6" ht="17.45" customHeight="1">
      <c r="B37" s="276"/>
      <c r="C37" s="273"/>
      <c r="D37" s="274"/>
      <c r="E37" s="275"/>
      <c r="F37" s="276"/>
    </row>
    <row r="38" spans="2:6" ht="17.45" customHeight="1">
      <c r="B38" s="276"/>
      <c r="C38" s="273"/>
      <c r="D38" s="274"/>
      <c r="E38" s="275"/>
      <c r="F38" s="276"/>
    </row>
    <row r="39" spans="2:6" ht="17.45" customHeight="1">
      <c r="B39" s="276"/>
      <c r="C39" s="276"/>
      <c r="D39" s="276"/>
      <c r="E39" s="276"/>
      <c r="F39" s="276"/>
    </row>
  </sheetData>
  <sheetProtection formatCells="0" formatColumns="0" formatRows="0" insertColumns="0" insertRows="0" insertHyperlinks="0" deleteColumns="0" deleteRows="0" sort="0" autoFilter="0" pivotTables="0"/>
  <protectedRanges>
    <protectedRange sqref="D14:D15 D10 D3:D4" name="Aralık1"/>
  </protectedRanges>
  <mergeCells count="17">
    <mergeCell ref="J19:M19"/>
    <mergeCell ref="B2:C2"/>
    <mergeCell ref="B3:C3"/>
    <mergeCell ref="B4:C4"/>
    <mergeCell ref="B5:C5"/>
    <mergeCell ref="B15:C15"/>
    <mergeCell ref="B7:C7"/>
    <mergeCell ref="B12:C13"/>
    <mergeCell ref="B18:D20"/>
    <mergeCell ref="B8:C8"/>
    <mergeCell ref="B1:D1"/>
    <mergeCell ref="E5:E6"/>
    <mergeCell ref="B9:C9"/>
    <mergeCell ref="B10:C10"/>
    <mergeCell ref="B11:C11"/>
    <mergeCell ref="B14:C14"/>
    <mergeCell ref="B6:C6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zoomScale="75" zoomScaleNormal="75" zoomScalePageLayoutView="69" workbookViewId="0">
      <selection activeCell="F9" sqref="F9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15.14062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112"/>
      <c r="D9" s="219"/>
      <c r="E9" s="23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7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115"/>
      <c r="D10" s="116"/>
      <c r="E10" s="17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112"/>
      <c r="D11" s="219"/>
      <c r="E11" s="23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7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115"/>
      <c r="D12" s="116"/>
      <c r="E12" s="17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17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112"/>
      <c r="D13" s="219"/>
      <c r="E13" s="23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7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115"/>
      <c r="D14" s="116"/>
      <c r="E14" s="17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112"/>
      <c r="D15" s="219"/>
      <c r="E15" s="23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7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115"/>
      <c r="D16" s="116"/>
      <c r="E16" s="17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7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112"/>
      <c r="D17" s="219"/>
      <c r="E17" s="23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7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115"/>
      <c r="D18" s="116"/>
      <c r="E18" s="17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7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112"/>
      <c r="D19" s="219"/>
      <c r="E19" s="23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78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115"/>
      <c r="D20" s="116"/>
      <c r="E20" s="17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7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112"/>
      <c r="D21" s="219"/>
      <c r="E21" s="23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7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115"/>
      <c r="D22" s="116"/>
      <c r="E22" s="17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7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112"/>
      <c r="D23" s="219"/>
      <c r="E23" s="23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78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115"/>
      <c r="D24" s="116"/>
      <c r="E24" s="17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7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112"/>
      <c r="D25" s="219"/>
      <c r="E25" s="23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78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7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7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112"/>
      <c r="D27" s="219"/>
      <c r="E27" s="23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78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7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7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112"/>
      <c r="D29" s="219"/>
      <c r="E29" s="23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78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7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112"/>
      <c r="D31" s="219"/>
      <c r="E31" s="23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7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7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112"/>
      <c r="D33" s="219"/>
      <c r="E33" s="23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78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7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112"/>
      <c r="D35" s="219"/>
      <c r="E35" s="2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7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7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112"/>
      <c r="D37" s="219"/>
      <c r="E37" s="23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78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7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112"/>
      <c r="D39" s="219"/>
      <c r="E39" s="2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78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7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112"/>
      <c r="D41" s="219"/>
      <c r="E41" s="23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78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8"/>
      <c r="Q42" s="17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112"/>
      <c r="D43" s="219"/>
      <c r="E43" s="219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7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79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16:B16"/>
    <mergeCell ref="A17:B17"/>
    <mergeCell ref="A1:AG1"/>
    <mergeCell ref="M3:Q3"/>
    <mergeCell ref="U3:W3"/>
    <mergeCell ref="A6:E6"/>
    <mergeCell ref="AE6:AF6"/>
    <mergeCell ref="A24:B24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zoomScale="75" zoomScaleNormal="75" zoomScalePageLayoutView="69" workbookViewId="0">
      <selection activeCell="E9" sqref="E9:P10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15.14062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112"/>
      <c r="D9" s="219"/>
      <c r="E9" s="23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7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115"/>
      <c r="D10" s="116"/>
      <c r="E10" s="17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112"/>
      <c r="D11" s="219"/>
      <c r="E11" s="23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7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115"/>
      <c r="D12" s="116"/>
      <c r="E12" s="17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17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112"/>
      <c r="D13" s="219"/>
      <c r="E13" s="23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7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115"/>
      <c r="D14" s="116"/>
      <c r="E14" s="17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112"/>
      <c r="D15" s="219"/>
      <c r="E15" s="23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7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115"/>
      <c r="D16" s="116"/>
      <c r="E16" s="17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7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112"/>
      <c r="D17" s="219"/>
      <c r="E17" s="23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7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115"/>
      <c r="D18" s="116"/>
      <c r="E18" s="17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7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112"/>
      <c r="D19" s="219"/>
      <c r="E19" s="23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78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115"/>
      <c r="D20" s="116"/>
      <c r="E20" s="17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7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112"/>
      <c r="D21" s="219"/>
      <c r="E21" s="23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7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115"/>
      <c r="D22" s="116"/>
      <c r="E22" s="17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7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112"/>
      <c r="D23" s="219"/>
      <c r="E23" s="23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78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115"/>
      <c r="D24" s="116"/>
      <c r="E24" s="17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7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112"/>
      <c r="D25" s="219"/>
      <c r="E25" s="23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78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7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7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112"/>
      <c r="D27" s="219"/>
      <c r="E27" s="23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78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7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7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112"/>
      <c r="D29" s="219"/>
      <c r="E29" s="23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78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7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112"/>
      <c r="D31" s="219"/>
      <c r="E31" s="23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7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7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112"/>
      <c r="D33" s="219"/>
      <c r="E33" s="23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78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7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112"/>
      <c r="D35" s="219"/>
      <c r="E35" s="2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7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7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112"/>
      <c r="D37" s="219"/>
      <c r="E37" s="23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78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7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112"/>
      <c r="D39" s="219"/>
      <c r="E39" s="2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78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7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112"/>
      <c r="D41" s="219"/>
      <c r="E41" s="23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78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8"/>
      <c r="Q42" s="17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112"/>
      <c r="D43" s="219"/>
      <c r="E43" s="219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7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79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16:B16"/>
    <mergeCell ref="A17:B17"/>
    <mergeCell ref="A1:AG1"/>
    <mergeCell ref="M3:Q3"/>
    <mergeCell ref="U3:W3"/>
    <mergeCell ref="A6:E6"/>
    <mergeCell ref="AE6:AF6"/>
    <mergeCell ref="A24:B24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topLeftCell="A4" zoomScale="75" zoomScaleNormal="75" zoomScalePageLayoutView="69" workbookViewId="0">
      <selection activeCell="D10" sqref="D10:O14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15.14062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112"/>
      <c r="D9" s="219"/>
      <c r="E9" s="23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7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115"/>
      <c r="D10" s="116"/>
      <c r="E10" s="17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112"/>
      <c r="D11" s="219"/>
      <c r="E11" s="23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7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115"/>
      <c r="D12" s="116"/>
      <c r="E12" s="17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17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112"/>
      <c r="D13" s="219"/>
      <c r="E13" s="23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7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115"/>
      <c r="D14" s="116"/>
      <c r="E14" s="17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112"/>
      <c r="D15" s="219"/>
      <c r="E15" s="23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7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115"/>
      <c r="D16" s="116"/>
      <c r="E16" s="17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7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112"/>
      <c r="D17" s="219"/>
      <c r="E17" s="23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7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115"/>
      <c r="D18" s="116"/>
      <c r="E18" s="17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7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112"/>
      <c r="D19" s="219"/>
      <c r="E19" s="23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78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115"/>
      <c r="D20" s="116"/>
      <c r="E20" s="17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7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112"/>
      <c r="D21" s="219"/>
      <c r="E21" s="23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7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115"/>
      <c r="D22" s="116"/>
      <c r="E22" s="17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7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112"/>
      <c r="D23" s="219"/>
      <c r="E23" s="23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78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115"/>
      <c r="D24" s="116"/>
      <c r="E24" s="17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7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112"/>
      <c r="D25" s="219"/>
      <c r="E25" s="23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78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7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7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112"/>
      <c r="D27" s="219"/>
      <c r="E27" s="23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78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7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7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112"/>
      <c r="D29" s="219"/>
      <c r="E29" s="23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78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7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112"/>
      <c r="D31" s="219"/>
      <c r="E31" s="23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7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7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112"/>
      <c r="D33" s="219"/>
      <c r="E33" s="23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78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7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112"/>
      <c r="D35" s="219"/>
      <c r="E35" s="2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7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7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112"/>
      <c r="D37" s="219"/>
      <c r="E37" s="23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78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7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112"/>
      <c r="D39" s="219"/>
      <c r="E39" s="2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78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7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112"/>
      <c r="D41" s="219"/>
      <c r="E41" s="23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78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8"/>
      <c r="Q42" s="17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112"/>
      <c r="D43" s="219"/>
      <c r="E43" s="219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7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79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16:B16"/>
    <mergeCell ref="A17:B17"/>
    <mergeCell ref="A1:AG1"/>
    <mergeCell ref="M3:Q3"/>
    <mergeCell ref="U3:W3"/>
    <mergeCell ref="A6:E6"/>
    <mergeCell ref="AE6:AF6"/>
    <mergeCell ref="A24:B24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zoomScale="75" zoomScaleNormal="75" zoomScalePageLayoutView="69" workbookViewId="0">
      <selection activeCell="F9" sqref="F9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21.4257812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112"/>
      <c r="D9" s="219"/>
      <c r="E9" s="23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7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115"/>
      <c r="D10" s="116"/>
      <c r="E10" s="17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112"/>
      <c r="D11" s="219"/>
      <c r="E11" s="23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7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115"/>
      <c r="D12" s="116"/>
      <c r="E12" s="17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17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112"/>
      <c r="D13" s="219"/>
      <c r="E13" s="23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7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115"/>
      <c r="D14" s="116"/>
      <c r="E14" s="17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112"/>
      <c r="D15" s="219"/>
      <c r="E15" s="23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7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115"/>
      <c r="D16" s="116"/>
      <c r="E16" s="17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7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112"/>
      <c r="D17" s="219"/>
      <c r="E17" s="23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7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115"/>
      <c r="D18" s="116"/>
      <c r="E18" s="17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7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112"/>
      <c r="D19" s="219"/>
      <c r="E19" s="23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78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115"/>
      <c r="D20" s="116"/>
      <c r="E20" s="17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7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112"/>
      <c r="D21" s="219"/>
      <c r="E21" s="23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7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115"/>
      <c r="D22" s="116"/>
      <c r="E22" s="17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7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112"/>
      <c r="D23" s="219"/>
      <c r="E23" s="23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78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115"/>
      <c r="D24" s="116"/>
      <c r="E24" s="17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7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112"/>
      <c r="D25" s="219"/>
      <c r="E25" s="23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78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7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7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112"/>
      <c r="D27" s="219"/>
      <c r="E27" s="23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78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7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7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112"/>
      <c r="D29" s="219"/>
      <c r="E29" s="23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78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7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112"/>
      <c r="D31" s="219"/>
      <c r="E31" s="23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7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7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112"/>
      <c r="D33" s="219"/>
      <c r="E33" s="23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78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7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112"/>
      <c r="D35" s="219"/>
      <c r="E35" s="2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7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7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112"/>
      <c r="D37" s="219"/>
      <c r="E37" s="23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78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7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112"/>
      <c r="D39" s="219"/>
      <c r="E39" s="2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78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7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112"/>
      <c r="D41" s="219"/>
      <c r="E41" s="23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78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8"/>
      <c r="Q42" s="17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112"/>
      <c r="D43" s="219"/>
      <c r="E43" s="219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7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79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 ht="13.5" customHeigh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A77:AF77"/>
    <mergeCell ref="S78:Z78"/>
    <mergeCell ref="F71:G71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  <mergeCell ref="S77:Z77"/>
    <mergeCell ref="F66:G66"/>
    <mergeCell ref="H66:I66"/>
    <mergeCell ref="F67:G67"/>
    <mergeCell ref="F68:G68"/>
    <mergeCell ref="F69:G69"/>
    <mergeCell ref="F70:G70"/>
    <mergeCell ref="A51:AF51"/>
    <mergeCell ref="F64:G64"/>
    <mergeCell ref="J64:U64"/>
    <mergeCell ref="Y64:AD64"/>
    <mergeCell ref="A48:E48"/>
    <mergeCell ref="J71:P71"/>
    <mergeCell ref="F65:G65"/>
    <mergeCell ref="J65:Q65"/>
    <mergeCell ref="R65:S65"/>
    <mergeCell ref="T65:U65"/>
    <mergeCell ref="A44:B44"/>
    <mergeCell ref="A45:E45"/>
    <mergeCell ref="A46:E46"/>
    <mergeCell ref="A47:E47"/>
    <mergeCell ref="AE48:AE49"/>
    <mergeCell ref="AF48:AF49"/>
    <mergeCell ref="A49:E49"/>
    <mergeCell ref="A37:B37"/>
    <mergeCell ref="A38:B38"/>
    <mergeCell ref="A39:B39"/>
    <mergeCell ref="A40:B40"/>
    <mergeCell ref="A41:B41"/>
    <mergeCell ref="A43:B43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11:B11"/>
    <mergeCell ref="A12:B12"/>
    <mergeCell ref="A13:B13"/>
    <mergeCell ref="A14:B14"/>
    <mergeCell ref="A15:B15"/>
    <mergeCell ref="A16:B16"/>
    <mergeCell ref="A1:AG1"/>
    <mergeCell ref="M3:Q3"/>
    <mergeCell ref="U3:W3"/>
    <mergeCell ref="A6:E6"/>
    <mergeCell ref="AE6:AF6"/>
    <mergeCell ref="A18:B18"/>
    <mergeCell ref="A7:E7"/>
    <mergeCell ref="A8:B8"/>
    <mergeCell ref="A9:B9"/>
    <mergeCell ref="A10:B10"/>
  </mergeCells>
  <dataValidations count="2"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55"/>
  <sheetViews>
    <sheetView zoomScaleNormal="100" workbookViewId="0">
      <selection activeCell="AI32" sqref="AI32:AI33"/>
    </sheetView>
  </sheetViews>
  <sheetFormatPr defaultRowHeight="12.75"/>
  <cols>
    <col min="1" max="1" width="6.42578125" customWidth="1"/>
    <col min="2" max="2" width="10.28515625" customWidth="1"/>
    <col min="3" max="3" width="13.5703125" customWidth="1"/>
    <col min="4" max="28" width="2.85546875" customWidth="1"/>
    <col min="29" max="29" width="4.140625" customWidth="1"/>
    <col min="30" max="30" width="5.140625" customWidth="1"/>
    <col min="31" max="32" width="3.140625" customWidth="1"/>
  </cols>
  <sheetData>
    <row r="1" spans="1:30" ht="28.5" customHeight="1">
      <c r="A1" s="441" t="str">
        <f>Genel!D15</f>
        <v>Mimar Sinan Mesleki ve Teknik Anadolu Lisesi Ortak Sınav Genel Değerlendirme Formu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</row>
    <row r="2" spans="1:30">
      <c r="A2" s="197"/>
      <c r="B2" s="198"/>
      <c r="C2" s="198"/>
      <c r="D2" s="489"/>
      <c r="E2" s="489"/>
      <c r="F2" s="200"/>
      <c r="G2" s="490"/>
      <c r="H2" s="490"/>
      <c r="K2" s="125"/>
      <c r="Y2" s="234" t="e">
        <f>#REF!</f>
        <v>#REF!</v>
      </c>
      <c r="Z2" s="161"/>
      <c r="AA2" s="161"/>
      <c r="AB2" s="161"/>
      <c r="AC2" s="161"/>
      <c r="AD2" s="161"/>
    </row>
    <row r="3" spans="1:30" ht="3" customHeight="1">
      <c r="A3" s="164"/>
      <c r="B3" s="164"/>
      <c r="C3" s="164"/>
      <c r="D3" s="164"/>
      <c r="E3" s="164"/>
      <c r="F3" s="164"/>
      <c r="G3" s="164"/>
      <c r="H3" s="164"/>
      <c r="I3" s="164"/>
      <c r="J3" s="166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</row>
    <row r="4" spans="1:30" ht="13.5">
      <c r="A4" s="443" t="s">
        <v>30</v>
      </c>
      <c r="B4" s="443"/>
      <c r="C4" s="128" t="str">
        <f>Genel!D2</f>
        <v>Fizik</v>
      </c>
      <c r="D4" s="443" t="s">
        <v>31</v>
      </c>
      <c r="E4" s="443"/>
      <c r="F4" s="443"/>
      <c r="G4" s="443"/>
      <c r="H4" s="443"/>
      <c r="I4" s="443"/>
      <c r="J4" s="444" t="str">
        <f>Genel!D5</f>
        <v>1.</v>
      </c>
      <c r="K4" s="445"/>
      <c r="L4" s="445"/>
      <c r="M4" s="446"/>
      <c r="N4" s="447" t="s">
        <v>132</v>
      </c>
      <c r="O4" s="448"/>
      <c r="P4" s="448"/>
      <c r="Q4" s="448"/>
      <c r="R4" s="448"/>
      <c r="S4" s="448"/>
      <c r="T4" s="449"/>
      <c r="U4" s="456" t="s">
        <v>38</v>
      </c>
      <c r="V4" s="456"/>
      <c r="W4" s="456"/>
      <c r="X4" s="456"/>
      <c r="Y4" s="456"/>
      <c r="Z4" s="456"/>
      <c r="AA4" s="456"/>
      <c r="AB4" s="456"/>
      <c r="AC4" s="167" t="e">
        <f>SUM(#REF!+'10B'!F73+#REF!+#REF!+'12E'!F64+'12F'!F64)</f>
        <v>#REF!</v>
      </c>
      <c r="AD4" s="205" t="e">
        <f>AC4/J6</f>
        <v>#REF!</v>
      </c>
    </row>
    <row r="5" spans="1:30" ht="13.5">
      <c r="A5" s="443" t="s">
        <v>33</v>
      </c>
      <c r="B5" s="443"/>
      <c r="C5" s="128">
        <f>Genel!D8</f>
        <v>10</v>
      </c>
      <c r="D5" s="443" t="s">
        <v>34</v>
      </c>
      <c r="E5" s="443"/>
      <c r="F5" s="443"/>
      <c r="G5" s="443"/>
      <c r="H5" s="443"/>
      <c r="I5" s="443"/>
      <c r="J5" s="444" t="str">
        <f>Genel!D6</f>
        <v>1.</v>
      </c>
      <c r="K5" s="445"/>
      <c r="L5" s="445"/>
      <c r="M5" s="446"/>
      <c r="N5" s="450">
        <f>Genel!D7</f>
        <v>45238</v>
      </c>
      <c r="O5" s="451"/>
      <c r="P5" s="451"/>
      <c r="Q5" s="451"/>
      <c r="R5" s="451"/>
      <c r="S5" s="451"/>
      <c r="T5" s="452"/>
      <c r="U5" s="456" t="s">
        <v>32</v>
      </c>
      <c r="V5" s="456"/>
      <c r="W5" s="456"/>
      <c r="X5" s="456"/>
      <c r="Y5" s="456"/>
      <c r="Z5" s="456"/>
      <c r="AA5" s="456"/>
      <c r="AB5" s="456"/>
      <c r="AC5" s="167" t="e">
        <f>SUM(#REF!,'10B'!F75,#REF!,#REF!,'12E'!F66,'12F'!F66)</f>
        <v>#REF!</v>
      </c>
      <c r="AD5" s="204" t="e">
        <f>IF(AC5="","",AC5/AC4)</f>
        <v>#REF!</v>
      </c>
    </row>
    <row r="6" spans="1:30" ht="13.5">
      <c r="A6" s="443" t="s">
        <v>36</v>
      </c>
      <c r="B6" s="443"/>
      <c r="C6" s="172" t="str">
        <f>Genel!D9</f>
        <v>A-B-I-İ</v>
      </c>
      <c r="D6" s="443" t="s">
        <v>37</v>
      </c>
      <c r="E6" s="443"/>
      <c r="F6" s="443"/>
      <c r="G6" s="443"/>
      <c r="H6" s="443"/>
      <c r="I6" s="443"/>
      <c r="J6" s="444" t="e">
        <f>SUM(#REF!,'10B'!L3,#REF!,#REF!,'12E'!L3,'12F'!L3)</f>
        <v>#REF!</v>
      </c>
      <c r="K6" s="445"/>
      <c r="L6" s="445"/>
      <c r="M6" s="446"/>
      <c r="N6" s="453" t="str">
        <f>Genel!D3</f>
        <v>2023-2024</v>
      </c>
      <c r="O6" s="454"/>
      <c r="P6" s="454"/>
      <c r="Q6" s="454"/>
      <c r="R6" s="454"/>
      <c r="S6" s="454"/>
      <c r="T6" s="455"/>
      <c r="U6" s="456" t="s">
        <v>35</v>
      </c>
      <c r="V6" s="456"/>
      <c r="W6" s="456"/>
      <c r="X6" s="456"/>
      <c r="Y6" s="456"/>
      <c r="Z6" s="456"/>
      <c r="AA6" s="456"/>
      <c r="AB6" s="456"/>
      <c r="AC6" s="167" t="e">
        <f>SUM(#REF!+'10B'!F76+#REF!+#REF!+'12E'!F67+'12F'!F67)</f>
        <v>#REF!</v>
      </c>
      <c r="AD6" s="204" t="e">
        <f>IF(AC6="","",AC6/AC4)</f>
        <v>#REF!</v>
      </c>
    </row>
    <row r="7" spans="1:30" ht="5.25" customHeight="1">
      <c r="A7" s="197"/>
      <c r="B7" s="198"/>
      <c r="C7" s="198"/>
      <c r="D7" s="199"/>
      <c r="E7" s="199"/>
      <c r="F7" s="200"/>
      <c r="G7" s="201"/>
      <c r="H7" s="201"/>
      <c r="I7" s="198"/>
      <c r="J7" s="197"/>
      <c r="K7" s="202"/>
      <c r="L7" s="198"/>
      <c r="M7" s="198"/>
      <c r="N7" s="241"/>
      <c r="O7" s="203"/>
      <c r="P7" s="203"/>
      <c r="Q7" s="203"/>
      <c r="R7" s="203"/>
      <c r="S7" s="203"/>
      <c r="T7" s="203"/>
      <c r="U7" s="198"/>
      <c r="V7" s="198"/>
      <c r="W7" s="198"/>
      <c r="X7" s="198"/>
      <c r="Y7" s="200"/>
      <c r="Z7" s="198"/>
      <c r="AA7" s="198"/>
      <c r="AB7" s="198"/>
      <c r="AC7" s="198"/>
      <c r="AD7" s="198"/>
    </row>
    <row r="8" spans="1:30" ht="24" customHeight="1">
      <c r="A8" s="493" t="s">
        <v>102</v>
      </c>
      <c r="B8" s="494" t="s">
        <v>103</v>
      </c>
      <c r="C8" s="495"/>
      <c r="D8" s="466" t="s">
        <v>120</v>
      </c>
      <c r="E8" s="466"/>
      <c r="F8" s="466"/>
      <c r="G8" s="466"/>
      <c r="H8" s="466"/>
      <c r="I8" s="424" t="s">
        <v>118</v>
      </c>
      <c r="J8" s="425"/>
      <c r="K8" s="424" t="s">
        <v>23</v>
      </c>
      <c r="L8" s="425"/>
      <c r="M8" s="424" t="s">
        <v>24</v>
      </c>
      <c r="N8" s="425"/>
      <c r="O8" s="424" t="s">
        <v>25</v>
      </c>
      <c r="P8" s="425"/>
      <c r="Q8" s="424" t="s">
        <v>104</v>
      </c>
      <c r="R8" s="425"/>
      <c r="S8" s="466" t="s">
        <v>105</v>
      </c>
      <c r="T8" s="466"/>
      <c r="U8" s="466"/>
      <c r="V8" s="467" t="s">
        <v>20</v>
      </c>
      <c r="W8" s="467"/>
      <c r="X8" s="467"/>
      <c r="Y8" s="467"/>
      <c r="Z8" s="467"/>
      <c r="AA8" s="467"/>
      <c r="AB8" s="467"/>
      <c r="AC8" s="467"/>
      <c r="AD8" s="467"/>
    </row>
    <row r="9" spans="1:30" ht="48" customHeight="1">
      <c r="A9" s="493"/>
      <c r="B9" s="496"/>
      <c r="C9" s="497"/>
      <c r="D9" s="251" t="s">
        <v>113</v>
      </c>
      <c r="E9" s="251" t="s">
        <v>93</v>
      </c>
      <c r="F9" s="251" t="s">
        <v>94</v>
      </c>
      <c r="G9" s="251" t="s">
        <v>95</v>
      </c>
      <c r="H9" s="251" t="s">
        <v>96</v>
      </c>
      <c r="I9" s="426"/>
      <c r="J9" s="427"/>
      <c r="K9" s="426"/>
      <c r="L9" s="427"/>
      <c r="M9" s="426"/>
      <c r="N9" s="427"/>
      <c r="O9" s="426"/>
      <c r="P9" s="427"/>
      <c r="Q9" s="426"/>
      <c r="R9" s="427"/>
      <c r="S9" s="466"/>
      <c r="T9" s="466"/>
      <c r="U9" s="466"/>
      <c r="V9" s="467"/>
      <c r="W9" s="467"/>
      <c r="X9" s="467"/>
      <c r="Y9" s="467"/>
      <c r="Z9" s="467"/>
      <c r="AA9" s="467"/>
      <c r="AB9" s="467"/>
      <c r="AC9" s="467"/>
      <c r="AD9" s="467"/>
    </row>
    <row r="10" spans="1:30">
      <c r="A10" s="152" t="str">
        <f>Genel!J2</f>
        <v xml:space="preserve">10 </v>
      </c>
      <c r="B10" s="475">
        <f>Genel!K2</f>
        <v>0</v>
      </c>
      <c r="C10" s="476"/>
      <c r="D10" s="185" t="e">
        <f>#REF!</f>
        <v>#REF!</v>
      </c>
      <c r="E10" s="231" t="e">
        <f>#REF!</f>
        <v>#REF!</v>
      </c>
      <c r="F10" s="185" t="e">
        <f>#REF!</f>
        <v>#REF!</v>
      </c>
      <c r="G10" s="185" t="e">
        <f>#REF!</f>
        <v>#REF!</v>
      </c>
      <c r="H10" s="185" t="e">
        <f>#REF!</f>
        <v>#REF!</v>
      </c>
      <c r="I10" s="485" t="e">
        <f>#REF!</f>
        <v>#REF!</v>
      </c>
      <c r="J10" s="486"/>
      <c r="K10" s="439" t="e">
        <f>#REF!</f>
        <v>#REF!</v>
      </c>
      <c r="L10" s="440"/>
      <c r="M10" s="439" t="e">
        <f>#REF!</f>
        <v>#REF!</v>
      </c>
      <c r="N10" s="440"/>
      <c r="O10" s="439" t="e">
        <f>#REF!</f>
        <v>#REF!</v>
      </c>
      <c r="P10" s="440"/>
      <c r="Q10" s="439" t="e">
        <f>#REF!</f>
        <v>#REF!</v>
      </c>
      <c r="R10" s="440"/>
      <c r="S10" s="428" t="e">
        <f t="shared" ref="S10:S15" si="0">O10/K10</f>
        <v>#REF!</v>
      </c>
      <c r="T10" s="429"/>
      <c r="U10" s="430"/>
      <c r="V10" s="435"/>
      <c r="W10" s="435"/>
      <c r="X10" s="435"/>
      <c r="Y10" s="435"/>
      <c r="Z10" s="435"/>
      <c r="AA10" s="435"/>
      <c r="AB10" s="435"/>
      <c r="AC10" s="435"/>
      <c r="AD10" s="435"/>
    </row>
    <row r="11" spans="1:30">
      <c r="A11" s="152" t="str">
        <f>Genel!J3</f>
        <v xml:space="preserve"> </v>
      </c>
      <c r="B11" s="475">
        <f>Genel!K3</f>
        <v>0</v>
      </c>
      <c r="C11" s="476"/>
      <c r="D11" s="185">
        <f>'10B'!R75</f>
        <v>6</v>
      </c>
      <c r="E11" s="185">
        <f>'10B'!R76</f>
        <v>7</v>
      </c>
      <c r="F11" s="185">
        <f>'10B'!R77</f>
        <v>6</v>
      </c>
      <c r="G11" s="185">
        <f>'10B'!R78</f>
        <v>2</v>
      </c>
      <c r="H11" s="185">
        <f>'10B'!R79</f>
        <v>1</v>
      </c>
      <c r="I11" s="485">
        <f>'10B'!L3</f>
        <v>22</v>
      </c>
      <c r="J11" s="486"/>
      <c r="K11" s="439">
        <f>'10B'!F73</f>
        <v>22</v>
      </c>
      <c r="L11" s="440"/>
      <c r="M11" s="439">
        <f>'10B'!F74</f>
        <v>0</v>
      </c>
      <c r="N11" s="440"/>
      <c r="O11" s="439">
        <f>'10B'!F75</f>
        <v>16</v>
      </c>
      <c r="P11" s="440"/>
      <c r="Q11" s="472">
        <f>'10B'!F76</f>
        <v>6</v>
      </c>
      <c r="R11" s="473"/>
      <c r="S11" s="428">
        <f t="shared" si="0"/>
        <v>0.72727272727272729</v>
      </c>
      <c r="T11" s="429"/>
      <c r="U11" s="430"/>
      <c r="V11" s="435"/>
      <c r="W11" s="435"/>
      <c r="X11" s="435"/>
      <c r="Y11" s="435"/>
      <c r="Z11" s="435"/>
      <c r="AA11" s="435"/>
      <c r="AB11" s="435"/>
      <c r="AC11" s="435"/>
      <c r="AD11" s="435"/>
    </row>
    <row r="12" spans="1:30">
      <c r="A12" s="152" t="str">
        <f>Genel!J4</f>
        <v xml:space="preserve"> </v>
      </c>
      <c r="B12" s="475">
        <f>Genel!K4</f>
        <v>0</v>
      </c>
      <c r="C12" s="476"/>
      <c r="D12" s="185" t="e">
        <f>#REF!</f>
        <v>#REF!</v>
      </c>
      <c r="E12" s="185" t="e">
        <f>#REF!</f>
        <v>#REF!</v>
      </c>
      <c r="F12" s="185" t="e">
        <f>#REF!</f>
        <v>#REF!</v>
      </c>
      <c r="G12" s="185" t="e">
        <f>#REF!</f>
        <v>#REF!</v>
      </c>
      <c r="H12" s="185" t="e">
        <f>#REF!</f>
        <v>#REF!</v>
      </c>
      <c r="I12" s="485" t="e">
        <f>#REF!</f>
        <v>#REF!</v>
      </c>
      <c r="J12" s="486"/>
      <c r="K12" s="439" t="e">
        <f>#REF!</f>
        <v>#REF!</v>
      </c>
      <c r="L12" s="440"/>
      <c r="M12" s="439" t="e">
        <f>#REF!</f>
        <v>#REF!</v>
      </c>
      <c r="N12" s="440"/>
      <c r="O12" s="439" t="e">
        <f>#REF!</f>
        <v>#REF!</v>
      </c>
      <c r="P12" s="440"/>
      <c r="Q12" s="472" t="e">
        <f>#REF!</f>
        <v>#REF!</v>
      </c>
      <c r="R12" s="473"/>
      <c r="S12" s="428" t="e">
        <f t="shared" si="0"/>
        <v>#REF!</v>
      </c>
      <c r="T12" s="429"/>
      <c r="U12" s="430"/>
      <c r="V12" s="435"/>
      <c r="W12" s="435"/>
      <c r="X12" s="435"/>
      <c r="Y12" s="435"/>
      <c r="Z12" s="435"/>
      <c r="AA12" s="435"/>
      <c r="AB12" s="435"/>
      <c r="AC12" s="435"/>
      <c r="AD12" s="435"/>
    </row>
    <row r="13" spans="1:30">
      <c r="A13" s="152" t="str">
        <f>Genel!J5</f>
        <v xml:space="preserve"> </v>
      </c>
      <c r="B13" s="475">
        <f>Genel!K5</f>
        <v>0</v>
      </c>
      <c r="C13" s="476"/>
      <c r="D13" s="185" t="e">
        <f>#REF!</f>
        <v>#REF!</v>
      </c>
      <c r="E13" s="185" t="e">
        <f>#REF!</f>
        <v>#REF!</v>
      </c>
      <c r="F13" s="185" t="e">
        <f>#REF!</f>
        <v>#REF!</v>
      </c>
      <c r="G13" s="185">
        <f>DS91</f>
        <v>0</v>
      </c>
      <c r="H13" s="185" t="e">
        <f>#REF!</f>
        <v>#REF!</v>
      </c>
      <c r="I13" s="485" t="e">
        <f>#REF!</f>
        <v>#REF!</v>
      </c>
      <c r="J13" s="486"/>
      <c r="K13" s="439" t="e">
        <f>#REF!</f>
        <v>#REF!</v>
      </c>
      <c r="L13" s="440"/>
      <c r="M13" s="439" t="e">
        <f>#REF!</f>
        <v>#REF!</v>
      </c>
      <c r="N13" s="440"/>
      <c r="O13" s="439" t="e">
        <f>#REF!</f>
        <v>#REF!</v>
      </c>
      <c r="P13" s="440"/>
      <c r="Q13" s="472" t="e">
        <f>#REF!</f>
        <v>#REF!</v>
      </c>
      <c r="R13" s="473"/>
      <c r="S13" s="428" t="e">
        <f t="shared" si="0"/>
        <v>#REF!</v>
      </c>
      <c r="T13" s="429"/>
      <c r="U13" s="430"/>
      <c r="V13" s="435"/>
      <c r="W13" s="435"/>
      <c r="X13" s="435"/>
      <c r="Y13" s="435"/>
      <c r="Z13" s="435"/>
      <c r="AA13" s="435"/>
      <c r="AB13" s="435"/>
      <c r="AC13" s="435"/>
      <c r="AD13" s="435"/>
    </row>
    <row r="14" spans="1:30">
      <c r="A14" s="152" t="str">
        <f>Genel!J6</f>
        <v xml:space="preserve"> </v>
      </c>
      <c r="B14" s="475">
        <f>Genel!K6</f>
        <v>0</v>
      </c>
      <c r="C14" s="476"/>
      <c r="D14" s="185">
        <f>'12E'!R66</f>
        <v>0</v>
      </c>
      <c r="E14" s="185">
        <f>'12E'!R67</f>
        <v>0</v>
      </c>
      <c r="F14" s="185">
        <f>'12E'!R68</f>
        <v>0</v>
      </c>
      <c r="G14" s="185">
        <f>'12E'!R69</f>
        <v>0</v>
      </c>
      <c r="H14" s="185">
        <f>'12E'!R70</f>
        <v>0</v>
      </c>
      <c r="I14" s="485" t="str">
        <f>'12E'!L3</f>
        <v>0</v>
      </c>
      <c r="J14" s="486"/>
      <c r="K14" s="439">
        <f>'12E'!F64</f>
        <v>0</v>
      </c>
      <c r="L14" s="440"/>
      <c r="M14" s="439">
        <f>'12E'!F65</f>
        <v>0</v>
      </c>
      <c r="N14" s="440"/>
      <c r="O14" s="439">
        <f>'12E'!F66</f>
        <v>0</v>
      </c>
      <c r="P14" s="440"/>
      <c r="Q14" s="472">
        <f>'12E'!F67</f>
        <v>0</v>
      </c>
      <c r="R14" s="473"/>
      <c r="S14" s="428" t="e">
        <f t="shared" si="0"/>
        <v>#DIV/0!</v>
      </c>
      <c r="T14" s="429"/>
      <c r="U14" s="430"/>
      <c r="V14" s="435"/>
      <c r="W14" s="435"/>
      <c r="X14" s="435"/>
      <c r="Y14" s="435"/>
      <c r="Z14" s="435"/>
      <c r="AA14" s="435"/>
      <c r="AB14" s="435"/>
      <c r="AC14" s="435"/>
      <c r="AD14" s="435"/>
    </row>
    <row r="15" spans="1:30">
      <c r="A15" s="152" t="str">
        <f>Genel!J7</f>
        <v xml:space="preserve"> </v>
      </c>
      <c r="B15" s="475">
        <f>Genel!K7</f>
        <v>0</v>
      </c>
      <c r="C15" s="476"/>
      <c r="D15" s="185">
        <f>'12F'!R$66</f>
        <v>0</v>
      </c>
      <c r="E15" s="185">
        <f>'12F'!R$67</f>
        <v>0</v>
      </c>
      <c r="F15" s="185">
        <f>'12F'!R$68</f>
        <v>0</v>
      </c>
      <c r="G15" s="185">
        <f>'12F'!R$69</f>
        <v>0</v>
      </c>
      <c r="H15" s="185">
        <f>'12F'!R$70</f>
        <v>0</v>
      </c>
      <c r="I15" s="485" t="str">
        <f>'12F'!L$3</f>
        <v>0</v>
      </c>
      <c r="J15" s="486"/>
      <c r="K15" s="439">
        <f>'12F'!F$64</f>
        <v>0</v>
      </c>
      <c r="L15" s="440"/>
      <c r="M15" s="439">
        <f>'12F'!F$65</f>
        <v>0</v>
      </c>
      <c r="N15" s="440"/>
      <c r="O15" s="439">
        <f>'12F'!F$66</f>
        <v>0</v>
      </c>
      <c r="P15" s="440"/>
      <c r="Q15" s="472">
        <f>'12F'!F$67</f>
        <v>0</v>
      </c>
      <c r="R15" s="473"/>
      <c r="S15" s="428" t="e">
        <f t="shared" si="0"/>
        <v>#DIV/0!</v>
      </c>
      <c r="T15" s="429"/>
      <c r="U15" s="430"/>
      <c r="V15" s="435"/>
      <c r="W15" s="435"/>
      <c r="X15" s="435"/>
      <c r="Y15" s="435"/>
      <c r="Z15" s="435"/>
      <c r="AA15" s="435"/>
      <c r="AB15" s="435"/>
      <c r="AC15" s="435"/>
      <c r="AD15" s="435"/>
    </row>
    <row r="16" spans="1:30">
      <c r="A16" s="152" t="str">
        <f>Genel!J8</f>
        <v xml:space="preserve"> </v>
      </c>
      <c r="B16" s="475">
        <f>Genel!K8</f>
        <v>0</v>
      </c>
      <c r="C16" s="476"/>
      <c r="D16" s="185">
        <f>'12G'!R66</f>
        <v>0</v>
      </c>
      <c r="E16" s="185">
        <f>'12G'!R$67</f>
        <v>0</v>
      </c>
      <c r="F16" s="185">
        <f>'12G'!R$68</f>
        <v>0</v>
      </c>
      <c r="G16" s="185">
        <f>'12G'!R$69</f>
        <v>0</v>
      </c>
      <c r="H16" s="185">
        <f>'12G'!R$70</f>
        <v>0</v>
      </c>
      <c r="I16" s="485" t="str">
        <f>'12G'!L$3</f>
        <v>0</v>
      </c>
      <c r="J16" s="486"/>
      <c r="K16" s="439">
        <f>'12G'!F$64</f>
        <v>0</v>
      </c>
      <c r="L16" s="440"/>
      <c r="M16" s="439">
        <f>'12G'!F$65</f>
        <v>0</v>
      </c>
      <c r="N16" s="440"/>
      <c r="O16" s="439">
        <f>'12G'!F$66</f>
        <v>0</v>
      </c>
      <c r="P16" s="440"/>
      <c r="Q16" s="472">
        <f>'12G'!F$67</f>
        <v>0</v>
      </c>
      <c r="R16" s="473"/>
      <c r="S16" s="428" t="e">
        <f>O16/K16</f>
        <v>#DIV/0!</v>
      </c>
      <c r="T16" s="429"/>
      <c r="U16" s="430"/>
      <c r="V16" s="435"/>
      <c r="W16" s="435"/>
      <c r="X16" s="435"/>
      <c r="Y16" s="435"/>
      <c r="Z16" s="435"/>
      <c r="AA16" s="435"/>
      <c r="AB16" s="435"/>
      <c r="AC16" s="435"/>
      <c r="AD16" s="435"/>
    </row>
    <row r="17" spans="1:30">
      <c r="A17" s="152">
        <f>Genel!J9</f>
        <v>0</v>
      </c>
      <c r="B17" s="475">
        <f>Genel!K9</f>
        <v>0</v>
      </c>
      <c r="C17" s="476"/>
      <c r="D17" s="185">
        <f>'12H'!R$66</f>
        <v>0</v>
      </c>
      <c r="E17" s="185">
        <f>'12H'!R$67</f>
        <v>0</v>
      </c>
      <c r="F17" s="185">
        <f>'12H'!R$68</f>
        <v>0</v>
      </c>
      <c r="G17" s="185">
        <f>'12H'!R$69</f>
        <v>0</v>
      </c>
      <c r="H17" s="185">
        <f>'12H'!R$70</f>
        <v>0</v>
      </c>
      <c r="I17" s="485" t="str">
        <f>'12H'!L$3</f>
        <v>0</v>
      </c>
      <c r="J17" s="486"/>
      <c r="K17" s="439">
        <f>'12H'!F$64</f>
        <v>0</v>
      </c>
      <c r="L17" s="440"/>
      <c r="M17" s="439">
        <f>'12H'!F$65</f>
        <v>0</v>
      </c>
      <c r="N17" s="440"/>
      <c r="O17" s="439">
        <f>'12H'!F$66</f>
        <v>0</v>
      </c>
      <c r="P17" s="440"/>
      <c r="Q17" s="472">
        <f>'12H'!F$67</f>
        <v>0</v>
      </c>
      <c r="R17" s="473"/>
      <c r="S17" s="428" t="e">
        <f>O17/K17</f>
        <v>#DIV/0!</v>
      </c>
      <c r="T17" s="429"/>
      <c r="U17" s="430"/>
      <c r="V17" s="435"/>
      <c r="W17" s="435"/>
      <c r="X17" s="435"/>
      <c r="Y17" s="435"/>
      <c r="Z17" s="435"/>
      <c r="AA17" s="435"/>
      <c r="AB17" s="435"/>
      <c r="AC17" s="435"/>
      <c r="AD17" s="435"/>
    </row>
    <row r="18" spans="1:30" ht="15" customHeight="1">
      <c r="A18" s="233"/>
      <c r="B18" s="477" t="s">
        <v>28</v>
      </c>
      <c r="C18" s="478"/>
      <c r="D18" s="186" t="e">
        <f t="shared" ref="D18:I18" si="1">SUM(D10:D17)</f>
        <v>#REF!</v>
      </c>
      <c r="E18" s="186" t="e">
        <f t="shared" si="1"/>
        <v>#REF!</v>
      </c>
      <c r="F18" s="186" t="e">
        <f t="shared" si="1"/>
        <v>#REF!</v>
      </c>
      <c r="G18" s="186" t="e">
        <f t="shared" si="1"/>
        <v>#REF!</v>
      </c>
      <c r="H18" s="186" t="e">
        <f t="shared" si="1"/>
        <v>#REF!</v>
      </c>
      <c r="I18" s="487" t="e">
        <f t="shared" si="1"/>
        <v>#REF!</v>
      </c>
      <c r="J18" s="488"/>
      <c r="K18" s="468" t="e">
        <f>SUM(K10:K17)</f>
        <v>#REF!</v>
      </c>
      <c r="L18" s="469"/>
      <c r="M18" s="468" t="e">
        <f>SUM(M10:M17)</f>
        <v>#REF!</v>
      </c>
      <c r="N18" s="469"/>
      <c r="O18" s="468" t="e">
        <f>SUM(O10:O17)</f>
        <v>#REF!</v>
      </c>
      <c r="P18" s="469"/>
      <c r="Q18" s="468" t="e">
        <f>SUM(Q10:Q17)</f>
        <v>#REF!</v>
      </c>
      <c r="R18" s="469"/>
      <c r="S18" s="432" t="e">
        <f>O18/K18</f>
        <v>#REF!</v>
      </c>
      <c r="T18" s="433"/>
      <c r="U18" s="434"/>
      <c r="V18" s="435"/>
      <c r="W18" s="435"/>
      <c r="X18" s="435"/>
      <c r="Y18" s="435"/>
      <c r="Z18" s="435"/>
      <c r="AA18" s="435"/>
      <c r="AB18" s="435"/>
      <c r="AC18" s="435"/>
      <c r="AD18" s="435"/>
    </row>
    <row r="19" spans="1:30" ht="9.75" customHeight="1">
      <c r="A19" s="235"/>
      <c r="B19" s="187"/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242" t="e">
        <f>Q18/K18</f>
        <v>#REF!</v>
      </c>
      <c r="N19" s="243" t="e">
        <f>O18/K18</f>
        <v>#REF!</v>
      </c>
      <c r="O19" s="190"/>
      <c r="P19" s="190"/>
    </row>
    <row r="20" spans="1:30" ht="108.75" customHeight="1">
      <c r="A20" s="479" t="s">
        <v>39</v>
      </c>
      <c r="B20" s="480"/>
      <c r="C20" s="481"/>
      <c r="D20" s="208" t="e">
        <f>IF(Konular!G2=0," ",#REF!)</f>
        <v>#REF!</v>
      </c>
      <c r="E20" s="208" t="e">
        <f>IF(Konular!H2=0," ",#REF!)</f>
        <v>#REF!</v>
      </c>
      <c r="F20" s="208" t="e">
        <f>IF(Konular!I2=0," ",#REF!)</f>
        <v>#REF!</v>
      </c>
      <c r="G20" s="208" t="e">
        <f>IF(Konular!J2=0," ",#REF!)</f>
        <v>#REF!</v>
      </c>
      <c r="H20" s="208" t="e">
        <f>IF(Konular!K2=0," ",#REF!)</f>
        <v>#REF!</v>
      </c>
      <c r="I20" s="208" t="e">
        <f>IF(Konular!L2=0," ",#REF!)</f>
        <v>#REF!</v>
      </c>
      <c r="J20" s="208" t="e">
        <f>IF(Konular!M2=0," ",#REF!)</f>
        <v>#REF!</v>
      </c>
      <c r="K20" s="208" t="e">
        <f>IF(Konular!N2=0," ",#REF!)</f>
        <v>#REF!</v>
      </c>
      <c r="L20" s="208" t="e">
        <f>IF(Konular!O2=0," ",#REF!)</f>
        <v>#REF!</v>
      </c>
      <c r="M20" s="208" t="e">
        <f>IF(Konular!P2=0," ",#REF!)</f>
        <v>#REF!</v>
      </c>
      <c r="N20" s="208" t="str">
        <f>IF(Konular!Q2=0," ",#REF!)</f>
        <v xml:space="preserve"> </v>
      </c>
      <c r="O20" s="208" t="str">
        <f>IF(Konular!R2=0," ",#REF!)</f>
        <v xml:space="preserve"> </v>
      </c>
      <c r="P20" s="208" t="str">
        <f>IF(Konular!S2=0," ",#REF!)</f>
        <v xml:space="preserve"> </v>
      </c>
      <c r="Q20" s="208" t="str">
        <f>IF(Konular!T2=0," ",#REF!)</f>
        <v xml:space="preserve"> </v>
      </c>
      <c r="R20" s="208" t="str">
        <f>IF(Konular!U2=0," ",#REF!)</f>
        <v xml:space="preserve"> </v>
      </c>
      <c r="S20" s="208" t="str">
        <f>IF(Konular!V2=0," ",#REF!)</f>
        <v xml:space="preserve"> </v>
      </c>
      <c r="T20" s="208" t="str">
        <f>IF(Konular!W2=0," ",#REF!)</f>
        <v xml:space="preserve"> </v>
      </c>
      <c r="U20" s="208" t="str">
        <f>IF(Konular!X2=0," ",#REF!)</f>
        <v xml:space="preserve"> </v>
      </c>
      <c r="V20" s="208" t="str">
        <f>IF(Konular!Y2=0," ",#REF!)</f>
        <v xml:space="preserve"> </v>
      </c>
      <c r="W20" s="208" t="str">
        <f>IF(Konular!Z2=0," ",#REF!)</f>
        <v xml:space="preserve"> </v>
      </c>
      <c r="X20" s="208" t="str">
        <f>IF(Konular!AA2=0," ",#REF!)</f>
        <v xml:space="preserve"> </v>
      </c>
      <c r="Y20" s="208" t="str">
        <f>IF(Konular!AB2=0," ",#REF!)</f>
        <v xml:space="preserve"> </v>
      </c>
      <c r="Z20" s="208" t="str">
        <f>IF(Konular!AC2=0," ",#REF!)</f>
        <v xml:space="preserve"> </v>
      </c>
      <c r="AA20" s="208" t="str">
        <f>IF(Konular!AD2=0," ",#REF!)</f>
        <v xml:space="preserve"> </v>
      </c>
      <c r="AB20" s="208" t="str">
        <f>IF(Konular!AE2=0," ",#REF!)</f>
        <v xml:space="preserve"> </v>
      </c>
      <c r="AC20" s="457"/>
      <c r="AD20" s="458"/>
    </row>
    <row r="21" spans="1:30" ht="15" customHeight="1">
      <c r="A21" s="459" t="s">
        <v>40</v>
      </c>
      <c r="B21" s="460"/>
      <c r="C21" s="461"/>
      <c r="D21" s="207">
        <f>IF(Konular!G3=0," ",Konular!G4)</f>
        <v>1</v>
      </c>
      <c r="E21" s="207">
        <f>IF(Konular!H3=0," ",Konular!H4)</f>
        <v>2</v>
      </c>
      <c r="F21" s="207">
        <f>IF(Konular!I3=0," ",Konular!I4)</f>
        <v>3</v>
      </c>
      <c r="G21" s="207">
        <f>IF(Konular!J3=0," ",Konular!J4)</f>
        <v>4</v>
      </c>
      <c r="H21" s="207">
        <f>IF(Konular!K3=0," ",Konular!K4)</f>
        <v>5</v>
      </c>
      <c r="I21" s="207">
        <f>IF(Konular!L3=0," ",Konular!L4)</f>
        <v>6</v>
      </c>
      <c r="J21" s="207">
        <f>IF(Konular!M3=0," ",Konular!M4)</f>
        <v>7</v>
      </c>
      <c r="K21" s="207">
        <f>IF(Konular!N3=0," ",Konular!N4)</f>
        <v>8</v>
      </c>
      <c r="L21" s="207">
        <f>IF(Konular!O3=0," ",Konular!O4)</f>
        <v>9</v>
      </c>
      <c r="M21" s="207">
        <f>IF(Konular!P3=0," ",Konular!P4)</f>
        <v>10</v>
      </c>
      <c r="N21" s="207" t="str">
        <f>IF(Konular!Q3=0," ",Konular!Q4)</f>
        <v xml:space="preserve"> </v>
      </c>
      <c r="O21" s="207" t="str">
        <f>IF(Konular!R3=0," ",Konular!R4)</f>
        <v xml:space="preserve"> </v>
      </c>
      <c r="P21" s="207" t="str">
        <f>IF(Konular!S3=0," ",Konular!S4)</f>
        <v xml:space="preserve"> </v>
      </c>
      <c r="Q21" s="207" t="str">
        <f>IF(Konular!T3=0," ",Konular!T4)</f>
        <v xml:space="preserve"> </v>
      </c>
      <c r="R21" s="207" t="str">
        <f>IF(Konular!U3=0," ",Konular!U4)</f>
        <v xml:space="preserve"> </v>
      </c>
      <c r="S21" s="207" t="str">
        <f>IF(Konular!V3=0," ",Konular!V4)</f>
        <v xml:space="preserve"> </v>
      </c>
      <c r="T21" s="207" t="str">
        <f>IF(Konular!W3=0," ",Konular!W4)</f>
        <v xml:space="preserve"> </v>
      </c>
      <c r="U21" s="207" t="str">
        <f>IF(Konular!X3=0," ",Konular!X4)</f>
        <v xml:space="preserve"> </v>
      </c>
      <c r="V21" s="207" t="str">
        <f>IF(Konular!Y3=0," ",Konular!Y4)</f>
        <v xml:space="preserve"> </v>
      </c>
      <c r="W21" s="207" t="str">
        <f>IF(Konular!Z3=0," ",Konular!Z4)</f>
        <v xml:space="preserve"> </v>
      </c>
      <c r="X21" s="207" t="str">
        <f>IF(Konular!AA3=0," ",Konular!AA4)</f>
        <v xml:space="preserve"> </v>
      </c>
      <c r="Y21" s="207" t="str">
        <f>IF(Konular!AB3=0," ",Konular!AB4)</f>
        <v xml:space="preserve"> </v>
      </c>
      <c r="Z21" s="207" t="str">
        <f>IF(Konular!AC3=0," ",Konular!AC4)</f>
        <v xml:space="preserve"> </v>
      </c>
      <c r="AA21" s="207" t="str">
        <f>IF(Konular!AD3=0," ",Konular!AD4)</f>
        <v xml:space="preserve"> </v>
      </c>
      <c r="AB21" s="207" t="str">
        <f>IF(Konular!AE3=0," ",Konular!AE4)</f>
        <v xml:space="preserve"> </v>
      </c>
      <c r="AC21" s="462" t="s">
        <v>130</v>
      </c>
      <c r="AD21" s="463"/>
    </row>
    <row r="22" spans="1:30">
      <c r="A22" s="459" t="s">
        <v>124</v>
      </c>
      <c r="B22" s="460"/>
      <c r="C22" s="461"/>
      <c r="D22" s="207" t="e">
        <f>IF(Konular!G3=0," ",#REF!)</f>
        <v>#REF!</v>
      </c>
      <c r="E22" s="207" t="e">
        <f>IF(Konular!H3=0," ",#REF!)</f>
        <v>#REF!</v>
      </c>
      <c r="F22" s="207" t="e">
        <f>IF(Konular!I3=0," ",#REF!)</f>
        <v>#REF!</v>
      </c>
      <c r="G22" s="207" t="e">
        <f>IF(Konular!J3=0," ",#REF!)</f>
        <v>#REF!</v>
      </c>
      <c r="H22" s="207" t="e">
        <f>IF(Konular!K3=0," ",#REF!)</f>
        <v>#REF!</v>
      </c>
      <c r="I22" s="207" t="e">
        <f>IF(Konular!L3=0," ",#REF!)</f>
        <v>#REF!</v>
      </c>
      <c r="J22" s="207" t="e">
        <f>IF(Konular!M3=0," ",#REF!)</f>
        <v>#REF!</v>
      </c>
      <c r="K22" s="207" t="e">
        <f>IF(Konular!N3=0," ",#REF!)</f>
        <v>#REF!</v>
      </c>
      <c r="L22" s="207" t="e">
        <f>IF(Konular!O3=0," ",#REF!)</f>
        <v>#REF!</v>
      </c>
      <c r="M22" s="207" t="e">
        <f>IF(Konular!P3=0," ",#REF!)</f>
        <v>#REF!</v>
      </c>
      <c r="N22" s="207" t="str">
        <f>IF(Konular!Q3=0," ",#REF!)</f>
        <v xml:space="preserve"> </v>
      </c>
      <c r="O22" s="207" t="str">
        <f>IF(Konular!R3=0," ",#REF!)</f>
        <v xml:space="preserve"> </v>
      </c>
      <c r="P22" s="207" t="str">
        <f>IF(Konular!S3=0," ",#REF!)</f>
        <v xml:space="preserve"> </v>
      </c>
      <c r="Q22" s="207" t="str">
        <f>IF(Konular!T3=0," ",#REF!)</f>
        <v xml:space="preserve"> </v>
      </c>
      <c r="R22" s="207" t="str">
        <f>IF(Konular!U3=0," ",#REF!)</f>
        <v xml:space="preserve"> </v>
      </c>
      <c r="S22" s="207" t="str">
        <f>IF(Konular!V3=0," ",#REF!)</f>
        <v xml:space="preserve"> </v>
      </c>
      <c r="T22" s="207" t="str">
        <f>IF(Konular!W3=0," ",#REF!)</f>
        <v xml:space="preserve"> </v>
      </c>
      <c r="U22" s="207" t="str">
        <f>IF(Konular!X3=0," ",#REF!)</f>
        <v xml:space="preserve"> </v>
      </c>
      <c r="V22" s="207" t="str">
        <f>IF(Konular!Y3=0," ",#REF!)</f>
        <v xml:space="preserve"> </v>
      </c>
      <c r="W22" s="207" t="str">
        <f>IF(Konular!Z3=0," ",#REF!)</f>
        <v xml:space="preserve"> </v>
      </c>
      <c r="X22" s="207" t="str">
        <f>IF(Konular!AA3=0," ",#REF!)</f>
        <v xml:space="preserve"> </v>
      </c>
      <c r="Y22" s="207" t="str">
        <f>IF(Konular!AB3=0," ",#REF!)</f>
        <v xml:space="preserve"> </v>
      </c>
      <c r="Z22" s="207" t="str">
        <f>IF(Konular!AC3=0," ",#REF!)</f>
        <v xml:space="preserve"> </v>
      </c>
      <c r="AA22" s="207" t="str">
        <f>IF(Konular!AD3=0," ",#REF!)</f>
        <v xml:space="preserve"> </v>
      </c>
      <c r="AB22" s="207" t="str">
        <f>IF(Konular!AE3=0," ",#REF!)</f>
        <v xml:space="preserve"> </v>
      </c>
      <c r="AC22" s="464"/>
      <c r="AD22" s="465"/>
    </row>
    <row r="23" spans="1:30" ht="27.75" customHeight="1">
      <c r="A23" s="482" t="s">
        <v>41</v>
      </c>
      <c r="B23" s="483"/>
      <c r="C23" s="484"/>
      <c r="D23" s="170" t="e">
        <f>IF(COUNTBLANK(#REF!)=ROWS(#REF!)," ",AVERAGE(#REF!,'10B'!F56,#REF!,#REF!,'12E'!F47,'12F'!F47,'12G'!F47,'12H'!F47,'Y1'!F47,'Y2'!F47,'Y3'!F47,'Y4'!F47,'Y5'!F47))</f>
        <v>#REF!</v>
      </c>
      <c r="E23" s="170" t="e">
        <f>IF(COUNTBLANK(#REF!)=ROWS(#REF!)," ",AVERAGE(#REF!,'10B'!G56,#REF!,#REF!,'12E'!G47,'12F'!G47,'12G'!G47,'12H'!G47,'Y1'!G47,'Y2'!G47,'Y3'!G47,'Y4'!G47,'Y5'!G47))</f>
        <v>#REF!</v>
      </c>
      <c r="F23" s="170" t="e">
        <f>IF(COUNTBLANK(#REF!)=ROWS(#REF!)," ",AVERAGE(#REF!,'10B'!H56,#REF!,#REF!,'12E'!H47,'12F'!H47,'12G'!H47,'12H'!H47,'Y1'!H47,'Y2'!H47,'Y3'!H47,'Y4'!H47,'Y5'!H47))</f>
        <v>#REF!</v>
      </c>
      <c r="G23" s="170" t="e">
        <f>IF(COUNTBLANK(#REF!)=ROWS(#REF!)," ",AVERAGE(#REF!,'10B'!I56,#REF!,#REF!,'12E'!I47,'12F'!I47,'12G'!I47,'12H'!I47,'Y1'!I47,'Y2'!I47,'Y3'!I47,'Y4'!I47,'Y5'!I47))</f>
        <v>#REF!</v>
      </c>
      <c r="H23" s="170" t="e">
        <f>IF(COUNTBLANK(#REF!)=ROWS(#REF!)," ",AVERAGE(#REF!,'10B'!J56,#REF!,#REF!,'12E'!J47,'12F'!J47,'12G'!J47,'12H'!J47,'Y1'!J47,'Y2'!J47,'Y3'!J47,'Y4'!J47,'Y5'!J47))</f>
        <v>#REF!</v>
      </c>
      <c r="I23" s="170" t="e">
        <f>IF(COUNTBLANK(#REF!)=ROWS(#REF!)," ",AVERAGE(#REF!,'10B'!K56,#REF!,#REF!,'12E'!K47,'12F'!K47,'12G'!K47,'12H'!K47,'Y1'!K47,'Y2'!K47,'Y3'!K47,'Y4'!K47,'Y5'!K47))</f>
        <v>#REF!</v>
      </c>
      <c r="J23" s="170" t="e">
        <f>IF(COUNTBLANK(#REF!)=ROWS(#REF!)," ",AVERAGE(#REF!,'10B'!L56,#REF!,#REF!,'12E'!L47,'12F'!L47,'12G'!L47,'12H'!L47,'Y1'!L47,'Y2'!L47,'Y3'!L47,'Y4'!L47,'Y5'!L47))</f>
        <v>#REF!</v>
      </c>
      <c r="K23" s="170" t="e">
        <f>IF(COUNTBLANK(#REF!)=ROWS(#REF!)," ",AVERAGE(#REF!,'10B'!M56,#REF!,#REF!,'12E'!M47,'12F'!M47,'12G'!M47,'12H'!M47,'Y1'!M47,'Y2'!M47,'Y3'!M47,'Y4'!M47,'Y5'!M47))</f>
        <v>#REF!</v>
      </c>
      <c r="L23" s="170" t="e">
        <f>IF(COUNTBLANK(#REF!)=ROWS(#REF!)," ",AVERAGE(#REF!,'10B'!N56,#REF!,#REF!,'12E'!N47,'12F'!N47,'12G'!N47,'12H'!N47,'Y1'!N47,'Y2'!N47,'Y3'!N47,'Y4'!N47,'Y5'!N47))</f>
        <v>#REF!</v>
      </c>
      <c r="M23" s="170" t="e">
        <f>IF(COUNTBLANK(#REF!)=ROWS(#REF!)," ",AVERAGE(#REF!,'10B'!O56,#REF!,#REF!,'12E'!O47,'12F'!O47,'12G'!O47,'12H'!O47,'Y1'!O47,'Y2'!O47,'Y3'!O47,'Y4'!O47,'Y5'!O47))</f>
        <v>#REF!</v>
      </c>
      <c r="N23" s="170" t="e">
        <f>IF(COUNTBLANK(#REF!)=ROWS(#REF!)," ",AVERAGE(#REF!,'10B'!P56,#REF!,#REF!,'12E'!P47,'12F'!P47,'12G'!P47,'12H'!P47,'Y1'!P47,'Y2'!P47,'Y3'!P47,'Y4'!P47,'Y5'!P47))</f>
        <v>#REF!</v>
      </c>
      <c r="O23" s="170" t="e">
        <f>IF(COUNTBLANK(#REF!)=ROWS(#REF!)," ",AVERAGE(#REF!,'10B'!Q56,#REF!,#REF!,'12E'!Q47,'12F'!Q47,'12G'!Q47,'12H'!Q47,'Y1'!Q47,'Y2'!Q47,'Y3'!Q47,'Y4'!Q47,'Y5'!Q47))</f>
        <v>#REF!</v>
      </c>
      <c r="P23" s="170" t="e">
        <f>IF(COUNTBLANK(#REF!)=ROWS(#REF!)," ",AVERAGE(#REF!,'10B'!R56,#REF!,#REF!,'12E'!R47,'12F'!R47,'12G'!R47,'12H'!R47,'Y1'!R47,'Y2'!R47,'Y3'!R47,'Y4'!R47,'Y5'!R47))</f>
        <v>#REF!</v>
      </c>
      <c r="Q23" s="170" t="e">
        <f>IF(COUNTBLANK(#REF!)=ROWS(#REF!)," ",AVERAGE(#REF!,'10B'!S56,#REF!,#REF!,'12E'!S47,'12F'!S47,'12G'!S47,'12H'!S47,'Y1'!S47,'Y2'!S47,'Y3'!S47,'Y4'!S47,'Y5'!S47))</f>
        <v>#REF!</v>
      </c>
      <c r="R23" s="170" t="e">
        <f>IF(COUNTBLANK(#REF!)=ROWS(#REF!)," ",AVERAGE(#REF!,'10B'!T56,#REF!,#REF!,'12E'!T47,'12F'!T47,'12G'!T47,'12H'!T47,'Y1'!T47,'Y2'!T47,'Y3'!T47,'Y4'!T47,'Y5'!T47))</f>
        <v>#REF!</v>
      </c>
      <c r="S23" s="170" t="e">
        <f>IF(COUNTBLANK(#REF!)=ROWS(#REF!)," ",AVERAGE(#REF!,'10B'!U56,#REF!,#REF!,'12E'!U47,'12F'!U47,'12G'!U47,'12H'!U47,'Y1'!U47,'Y2'!U47,'Y3'!U47,'Y4'!U47,'Y5'!U47))</f>
        <v>#REF!</v>
      </c>
      <c r="T23" s="170" t="e">
        <f>IF(COUNTBLANK(#REF!)=ROWS(#REF!)," ",AVERAGE(#REF!,'10B'!V56,#REF!,#REF!,'12E'!V47,'12F'!V47,'12G'!V47,'12H'!V47,'Y1'!V47,'Y2'!V47,'Y3'!V47,'Y4'!V47,'Y5'!V47))</f>
        <v>#REF!</v>
      </c>
      <c r="U23" s="170" t="e">
        <f>IF(COUNTBLANK(#REF!)=ROWS(#REF!)," ",AVERAGE(#REF!,'10B'!W56,#REF!,#REF!,'12E'!W47,'12F'!W47))</f>
        <v>#REF!</v>
      </c>
      <c r="V23" s="170" t="e">
        <f>IF(COUNTBLANK(#REF!)=ROWS(#REF!)," ",AVERAGE(#REF!,'10B'!X56,#REF!,#REF!,'12E'!X47,'12F'!X47))</f>
        <v>#REF!</v>
      </c>
      <c r="W23" s="170" t="e">
        <f>IF(COUNTBLANK(#REF!)=ROWS(#REF!)," ",AVERAGE(#REF!,'10B'!Y56,#REF!,#REF!,'12E'!Y47,'12F'!Y47))</f>
        <v>#REF!</v>
      </c>
      <c r="X23" s="170" t="e">
        <f>IF(COUNTBLANK(#REF!)=ROWS(#REF!)," ",AVERAGE(#REF!,'10B'!Z56,#REF!,#REF!,'12E'!Z47,'12F'!Z47))</f>
        <v>#REF!</v>
      </c>
      <c r="Y23" s="170" t="e">
        <f>IF(COUNTBLANK(#REF!)=ROWS(#REF!)," ",AVERAGE(#REF!,'10B'!AA56,#REF!,#REF!,'12E'!AA47,'12F'!AA47))</f>
        <v>#REF!</v>
      </c>
      <c r="Z23" s="170" t="e">
        <f>IF(COUNTBLANK(#REF!)=ROWS(#REF!)," ",AVERAGE(#REF!,'10B'!AB56,#REF!,#REF!,'12E'!AB47,'12F'!AB47))</f>
        <v>#REF!</v>
      </c>
      <c r="AA23" s="170" t="e">
        <f>IF(COUNTBLANK(#REF!)=ROWS(#REF!)," ",AVERAGE(#REF!,'10B'!AC56,#REF!,#REF!,'12E'!AC47,'12F'!AC47))</f>
        <v>#REF!</v>
      </c>
      <c r="AB23" s="170" t="e">
        <f>IF(COUNTBLANK(#REF!)=ROWS(#REF!)," ",AVERAGE(#REF!,'10B'!AD56,#REF!,#REF!,'12E'!AD47,'12F'!AD47))</f>
        <v>#REF!</v>
      </c>
      <c r="AC23" s="470" t="e">
        <f>AVERAGE(D23:AB23)*10</f>
        <v>#REF!</v>
      </c>
      <c r="AD23" s="471"/>
    </row>
    <row r="24" spans="1:30" ht="15" customHeight="1">
      <c r="A24" s="232"/>
      <c r="B24" s="187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91"/>
      <c r="N24" s="192"/>
      <c r="O24" s="190"/>
      <c r="P24" s="190"/>
    </row>
    <row r="25" spans="1:30" ht="21" customHeight="1">
      <c r="A25" s="438" t="s">
        <v>42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 t="s">
        <v>43</v>
      </c>
      <c r="M25" s="438"/>
      <c r="N25" s="438"/>
      <c r="O25" s="438"/>
      <c r="P25" s="438"/>
      <c r="Q25" s="438"/>
      <c r="R25" s="438"/>
      <c r="S25" s="438"/>
      <c r="T25" s="438"/>
      <c r="U25" s="438"/>
      <c r="V25" s="438" t="s">
        <v>150</v>
      </c>
      <c r="W25" s="438"/>
      <c r="X25" s="438"/>
      <c r="Y25" s="438"/>
      <c r="Z25" s="438"/>
      <c r="AA25" s="438"/>
      <c r="AB25" s="438"/>
      <c r="AC25" s="438"/>
      <c r="AD25" s="438"/>
    </row>
    <row r="26" spans="1:30" ht="15" customHeight="1">
      <c r="A26" s="232"/>
      <c r="B26" s="187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90"/>
      <c r="P26" s="190"/>
    </row>
    <row r="27" spans="1:30" ht="15" customHeight="1">
      <c r="A27" s="232"/>
      <c r="B27" s="187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90"/>
      <c r="P27" s="190"/>
    </row>
    <row r="28" spans="1:30" ht="15" customHeight="1">
      <c r="A28" s="232"/>
      <c r="B28" s="187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90"/>
      <c r="P28" s="190"/>
    </row>
    <row r="29" spans="1:30" ht="15" customHeight="1">
      <c r="A29" s="232"/>
      <c r="B29" s="187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90"/>
      <c r="P29" s="190"/>
    </row>
    <row r="30" spans="1:30" ht="15" customHeight="1">
      <c r="A30" s="232"/>
      <c r="B30" s="187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90"/>
      <c r="P30" s="190"/>
    </row>
    <row r="31" spans="1:30" ht="15" customHeight="1">
      <c r="A31" s="232"/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  <c r="O31" s="190"/>
      <c r="P31" s="190"/>
    </row>
    <row r="32" spans="1:30" ht="15" customHeight="1">
      <c r="A32" s="232"/>
      <c r="B32" s="187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190"/>
      <c r="P32" s="190"/>
    </row>
    <row r="33" spans="1:30" ht="15" customHeight="1">
      <c r="A33" s="232"/>
      <c r="B33" s="187"/>
      <c r="C33" s="187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90"/>
      <c r="P33" s="190"/>
    </row>
    <row r="34" spans="1:30" ht="15" customHeight="1">
      <c r="A34" s="232"/>
      <c r="B34" s="187"/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90"/>
      <c r="P34" s="190"/>
    </row>
    <row r="35" spans="1:30" ht="15">
      <c r="A35" s="437" t="s">
        <v>107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</row>
    <row r="36" spans="1:30" ht="33.75" customHeight="1">
      <c r="A36" s="474" t="s">
        <v>122</v>
      </c>
      <c r="B36" s="474"/>
      <c r="C36" s="474"/>
      <c r="D36" s="436">
        <v>11</v>
      </c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</row>
    <row r="37" spans="1:30" ht="33.75" customHeight="1">
      <c r="A37" s="474" t="s">
        <v>108</v>
      </c>
      <c r="B37" s="474"/>
      <c r="C37" s="474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</row>
    <row r="38" spans="1:30" ht="33.75" customHeight="1">
      <c r="A38" s="474" t="s">
        <v>116</v>
      </c>
      <c r="B38" s="474"/>
      <c r="C38" s="474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</row>
    <row r="39" spans="1:30" ht="33.75" customHeight="1">
      <c r="A39" s="474" t="s">
        <v>109</v>
      </c>
      <c r="B39" s="474"/>
      <c r="C39" s="474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</row>
    <row r="40" spans="1:30" ht="33.75" customHeight="1">
      <c r="A40" s="474" t="s">
        <v>110</v>
      </c>
      <c r="B40" s="474"/>
      <c r="C40" s="474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</row>
    <row r="41" spans="1:30" ht="15" customHeight="1"/>
    <row r="42" spans="1:30" s="157" customFormat="1" ht="15">
      <c r="A42" s="442" t="s">
        <v>111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</row>
    <row r="43" spans="1:30" ht="15" customHeight="1"/>
    <row r="44" spans="1:30" s="163" customFormat="1" ht="13.5">
      <c r="A44" s="195" t="str">
        <f>Genel!K20</f>
        <v>Ahmet KOCAMAN</v>
      </c>
      <c r="B44" s="195"/>
      <c r="D44" s="195">
        <f>Genel!K21</f>
        <v>0</v>
      </c>
      <c r="E44" s="195"/>
      <c r="F44" s="195"/>
      <c r="H44" s="195"/>
      <c r="I44" s="195"/>
      <c r="J44" s="195"/>
      <c r="M44" s="195"/>
      <c r="N44" s="195"/>
      <c r="O44" s="195">
        <f>Genel!K22</f>
        <v>0</v>
      </c>
      <c r="R44" s="193"/>
      <c r="S44"/>
      <c r="T44" s="169"/>
      <c r="W44" s="153"/>
      <c r="X44" s="195">
        <f>Genel!K23</f>
        <v>0</v>
      </c>
      <c r="AC44" s="162"/>
      <c r="AD44" s="121"/>
    </row>
    <row r="45" spans="1:30" s="160" customFormat="1" ht="13.5">
      <c r="A45" s="196" t="str">
        <f>Genel!L20</f>
        <v>Fizik Öğret.</v>
      </c>
      <c r="B45" s="196"/>
      <c r="D45" s="196">
        <f>Genel!L21</f>
        <v>0</v>
      </c>
      <c r="E45" s="196"/>
      <c r="F45" s="196"/>
      <c r="H45" s="196"/>
      <c r="I45" s="196"/>
      <c r="J45" s="196"/>
      <c r="M45" s="196"/>
      <c r="N45" s="196"/>
      <c r="O45" s="196">
        <f>Genel!L22</f>
        <v>0</v>
      </c>
      <c r="R45" s="125"/>
      <c r="S45"/>
      <c r="T45" s="158"/>
      <c r="W45" s="158"/>
      <c r="X45" s="196">
        <f>Genel!L23</f>
        <v>0</v>
      </c>
      <c r="Y45" s="159"/>
      <c r="Z45" s="159"/>
      <c r="AA45" s="159"/>
      <c r="AB45" s="159"/>
      <c r="AC45" s="159"/>
      <c r="AD45" s="121"/>
    </row>
    <row r="46" spans="1:30" s="160" customFormat="1" ht="13.5">
      <c r="A46" s="196" t="s">
        <v>121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59"/>
      <c r="R46" s="125"/>
      <c r="S46" s="158"/>
      <c r="T46" s="158"/>
      <c r="U46" s="158"/>
      <c r="V46" s="158"/>
      <c r="W46" s="158"/>
      <c r="X46" s="158"/>
      <c r="Y46" s="159"/>
      <c r="Z46" s="159"/>
      <c r="AA46" s="159"/>
      <c r="AB46" s="159"/>
      <c r="AC46" s="159"/>
      <c r="AD46" s="168"/>
    </row>
    <row r="47" spans="1:30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68"/>
    </row>
    <row r="48" spans="1:30" ht="11.2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</row>
    <row r="49" spans="1:30" s="153" customFormat="1">
      <c r="A49" s="169">
        <f>Genel!K24</f>
        <v>0</v>
      </c>
      <c r="B49" s="195"/>
      <c r="D49" s="195">
        <f>Genel!K25</f>
        <v>0</v>
      </c>
      <c r="E49" s="195"/>
      <c r="F49" s="195"/>
      <c r="I49" s="195"/>
      <c r="L49" s="195"/>
      <c r="M49" s="195"/>
      <c r="N49" s="195"/>
      <c r="O49" s="195">
        <f>Genel!K26</f>
        <v>0</v>
      </c>
      <c r="R49" s="158"/>
      <c r="V49" s="125"/>
      <c r="AD49"/>
    </row>
    <row r="50" spans="1:30">
      <c r="A50" s="158">
        <f>Genel!L24</f>
        <v>0</v>
      </c>
      <c r="B50" s="196"/>
      <c r="D50" s="196">
        <f>Genel!L25</f>
        <v>0</v>
      </c>
      <c r="E50" s="196"/>
      <c r="F50" s="196"/>
      <c r="I50" s="196"/>
      <c r="L50" s="196"/>
      <c r="M50" s="196"/>
      <c r="N50" s="196"/>
      <c r="O50" s="196">
        <f>Genel!L26</f>
        <v>0</v>
      </c>
      <c r="R50" s="153"/>
      <c r="S50" s="125"/>
      <c r="T50" s="125"/>
      <c r="U50" s="125"/>
      <c r="V50" s="125"/>
      <c r="W50" s="125"/>
      <c r="X50" s="125"/>
    </row>
    <row r="51" spans="1:30">
      <c r="X51" s="491" t="s">
        <v>13</v>
      </c>
      <c r="Y51" s="491"/>
      <c r="Z51" s="491"/>
      <c r="AA51" s="491"/>
      <c r="AB51" s="491"/>
      <c r="AC51" s="491"/>
      <c r="AD51" s="491"/>
    </row>
    <row r="53" spans="1:30">
      <c r="P53" s="184"/>
      <c r="Z53" s="431">
        <f>Genel!D11</f>
        <v>45239</v>
      </c>
      <c r="AA53" s="431"/>
      <c r="AB53" s="431"/>
      <c r="AC53" s="431"/>
    </row>
    <row r="54" spans="1:30" ht="15.75" customHeight="1">
      <c r="P54" s="153"/>
      <c r="U54" s="194"/>
      <c r="X54" s="491" t="str">
        <f>Genel!D10</f>
        <v>İlyas KÜÇÜK</v>
      </c>
      <c r="Y54" s="491"/>
      <c r="Z54" s="491"/>
      <c r="AA54" s="491"/>
      <c r="AB54" s="491"/>
      <c r="AC54" s="491"/>
      <c r="AD54" s="491"/>
    </row>
    <row r="55" spans="1:30" ht="15">
      <c r="P55" s="153"/>
      <c r="U55" s="194"/>
      <c r="X55" s="492" t="s">
        <v>123</v>
      </c>
      <c r="Y55" s="492"/>
      <c r="Z55" s="492"/>
      <c r="AA55" s="492"/>
      <c r="AB55" s="492"/>
      <c r="AC55" s="492"/>
      <c r="AD55" s="492"/>
    </row>
  </sheetData>
  <mergeCells count="126">
    <mergeCell ref="A6:B6"/>
    <mergeCell ref="K8:L9"/>
    <mergeCell ref="X54:AD54"/>
    <mergeCell ref="X55:AD55"/>
    <mergeCell ref="X51:AD51"/>
    <mergeCell ref="A8:A9"/>
    <mergeCell ref="B8:C9"/>
    <mergeCell ref="D8:H8"/>
    <mergeCell ref="K11:L11"/>
    <mergeCell ref="B10:C10"/>
    <mergeCell ref="I10:J10"/>
    <mergeCell ref="I8:J9"/>
    <mergeCell ref="K10:L10"/>
    <mergeCell ref="I17:J17"/>
    <mergeCell ref="D2:E2"/>
    <mergeCell ref="G2:H2"/>
    <mergeCell ref="K17:L17"/>
    <mergeCell ref="O10:P10"/>
    <mergeCell ref="O11:P11"/>
    <mergeCell ref="M10:N10"/>
    <mergeCell ref="O13:P13"/>
    <mergeCell ref="O14:P14"/>
    <mergeCell ref="Q14:R14"/>
    <mergeCell ref="Q15:R15"/>
    <mergeCell ref="I16:J16"/>
    <mergeCell ref="B12:C12"/>
    <mergeCell ref="B13:C13"/>
    <mergeCell ref="I11:J11"/>
    <mergeCell ref="I12:J12"/>
    <mergeCell ref="I13:J13"/>
    <mergeCell ref="M11:N11"/>
    <mergeCell ref="O15:P15"/>
    <mergeCell ref="K16:L16"/>
    <mergeCell ref="A23:C23"/>
    <mergeCell ref="B16:C16"/>
    <mergeCell ref="B17:C17"/>
    <mergeCell ref="Q10:R10"/>
    <mergeCell ref="I14:J14"/>
    <mergeCell ref="I15:J15"/>
    <mergeCell ref="I18:J18"/>
    <mergeCell ref="M15:N15"/>
    <mergeCell ref="B11:C11"/>
    <mergeCell ref="Q11:R11"/>
    <mergeCell ref="V12:AD12"/>
    <mergeCell ref="A39:C39"/>
    <mergeCell ref="A40:C40"/>
    <mergeCell ref="A36:C36"/>
    <mergeCell ref="A37:C37"/>
    <mergeCell ref="A38:C38"/>
    <mergeCell ref="B14:C14"/>
    <mergeCell ref="B15:C15"/>
    <mergeCell ref="B18:C18"/>
    <mergeCell ref="A20:C20"/>
    <mergeCell ref="O18:P18"/>
    <mergeCell ref="S15:U15"/>
    <mergeCell ref="Q12:R12"/>
    <mergeCell ref="Q13:R13"/>
    <mergeCell ref="S12:U12"/>
    <mergeCell ref="S13:U13"/>
    <mergeCell ref="S14:U14"/>
    <mergeCell ref="Q16:R16"/>
    <mergeCell ref="Q17:R17"/>
    <mergeCell ref="S17:U17"/>
    <mergeCell ref="AC23:AD23"/>
    <mergeCell ref="K12:L12"/>
    <mergeCell ref="K13:L13"/>
    <mergeCell ref="K14:L14"/>
    <mergeCell ref="K15:L15"/>
    <mergeCell ref="K18:L18"/>
    <mergeCell ref="M12:N12"/>
    <mergeCell ref="M13:N13"/>
    <mergeCell ref="M14:N14"/>
    <mergeCell ref="Q18:R18"/>
    <mergeCell ref="AC20:AD20"/>
    <mergeCell ref="A21:C21"/>
    <mergeCell ref="AC21:AD22"/>
    <mergeCell ref="A22:C22"/>
    <mergeCell ref="S8:U9"/>
    <mergeCell ref="V8:AD9"/>
    <mergeCell ref="V10:AD10"/>
    <mergeCell ref="V11:AD11"/>
    <mergeCell ref="M18:N18"/>
    <mergeCell ref="O12:P12"/>
    <mergeCell ref="N5:T5"/>
    <mergeCell ref="J5:M5"/>
    <mergeCell ref="N6:T6"/>
    <mergeCell ref="U4:AB4"/>
    <mergeCell ref="U5:AB5"/>
    <mergeCell ref="U6:AB6"/>
    <mergeCell ref="A1:AD1"/>
    <mergeCell ref="A42:AD42"/>
    <mergeCell ref="A4:B4"/>
    <mergeCell ref="D4:I4"/>
    <mergeCell ref="J4:M4"/>
    <mergeCell ref="A5:B5"/>
    <mergeCell ref="D5:I5"/>
    <mergeCell ref="D6:I6"/>
    <mergeCell ref="J6:M6"/>
    <mergeCell ref="N4:T4"/>
    <mergeCell ref="V13:AD13"/>
    <mergeCell ref="V14:AD14"/>
    <mergeCell ref="V15:AD15"/>
    <mergeCell ref="D36:AD36"/>
    <mergeCell ref="D37:AD37"/>
    <mergeCell ref="V18:AD18"/>
    <mergeCell ref="O16:P16"/>
    <mergeCell ref="O17:P17"/>
    <mergeCell ref="M16:N16"/>
    <mergeCell ref="M17:N17"/>
    <mergeCell ref="D40:AD40"/>
    <mergeCell ref="A35:AD35"/>
    <mergeCell ref="V25:AD25"/>
    <mergeCell ref="L25:U25"/>
    <mergeCell ref="A25:K25"/>
    <mergeCell ref="D38:AD38"/>
    <mergeCell ref="D39:AD39"/>
    <mergeCell ref="M8:N9"/>
    <mergeCell ref="O8:P9"/>
    <mergeCell ref="Q8:R9"/>
    <mergeCell ref="S10:U10"/>
    <mergeCell ref="S11:U11"/>
    <mergeCell ref="Z53:AC53"/>
    <mergeCell ref="S18:U18"/>
    <mergeCell ref="V16:AD16"/>
    <mergeCell ref="V17:AD17"/>
    <mergeCell ref="S16:U16"/>
  </mergeCells>
  <conditionalFormatting sqref="D23:AB23">
    <cfRule type="cellIs" dxfId="0" priority="1" stopIfTrue="1" operator="equal">
      <formula>0</formula>
    </cfRule>
  </conditionalFormatting>
  <pageMargins left="0.484375" right="0.25312499999999999" top="0.22052083333333333" bottom="0.38187500000000002" header="0.31496062992125984" footer="0.31496062992125984"/>
  <pageSetup paperSize="9" scale="80" orientation="portrait" horizontalDpi="4294967293" r:id="rId1"/>
  <ignoredErrors>
    <ignoredError sqref="S13:AD13 S14:AD14 S15:AD15" evalErro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9"/>
  <sheetViews>
    <sheetView topLeftCell="A91" workbookViewId="0">
      <selection activeCell="A98" sqref="A98:C126"/>
    </sheetView>
  </sheetViews>
  <sheetFormatPr defaultColWidth="6.85546875" defaultRowHeight="11.25"/>
  <cols>
    <col min="1" max="1" width="5.140625" style="303" customWidth="1"/>
    <col min="2" max="2" width="28.7109375" style="302" customWidth="1"/>
    <col min="3" max="3" width="5.140625" style="303" customWidth="1"/>
    <col min="4" max="16384" width="6.85546875" style="302"/>
  </cols>
  <sheetData>
    <row r="1" spans="1:3">
      <c r="A1" s="303" t="s">
        <v>438</v>
      </c>
      <c r="B1" s="302" t="s">
        <v>439</v>
      </c>
    </row>
    <row r="2" spans="1:3">
      <c r="A2" s="305">
        <v>401</v>
      </c>
      <c r="B2" s="304" t="s">
        <v>440</v>
      </c>
      <c r="C2" s="305" t="s">
        <v>367</v>
      </c>
    </row>
    <row r="3" spans="1:3">
      <c r="A3" s="305">
        <v>403</v>
      </c>
      <c r="B3" s="304" t="s">
        <v>441</v>
      </c>
      <c r="C3" s="305" t="s">
        <v>367</v>
      </c>
    </row>
    <row r="4" spans="1:3">
      <c r="A4" s="305">
        <v>404</v>
      </c>
      <c r="B4" s="304" t="s">
        <v>442</v>
      </c>
      <c r="C4" s="305" t="s">
        <v>367</v>
      </c>
    </row>
    <row r="5" spans="1:3">
      <c r="A5" s="305">
        <v>410</v>
      </c>
      <c r="B5" s="304" t="s">
        <v>426</v>
      </c>
      <c r="C5" s="305" t="s">
        <v>367</v>
      </c>
    </row>
    <row r="6" spans="1:3">
      <c r="A6" s="305">
        <v>3056</v>
      </c>
      <c r="B6" s="304" t="s">
        <v>443</v>
      </c>
      <c r="C6" s="305" t="s">
        <v>367</v>
      </c>
    </row>
    <row r="7" spans="1:3">
      <c r="A7" s="305">
        <v>4692</v>
      </c>
      <c r="B7" s="304" t="s">
        <v>444</v>
      </c>
      <c r="C7" s="305" t="s">
        <v>367</v>
      </c>
    </row>
    <row r="8" spans="1:3">
      <c r="A8" s="305">
        <v>4708</v>
      </c>
      <c r="B8" s="304" t="s">
        <v>445</v>
      </c>
      <c r="C8" s="305" t="s">
        <v>367</v>
      </c>
    </row>
    <row r="9" spans="1:3">
      <c r="A9" s="305">
        <v>4716</v>
      </c>
      <c r="B9" s="304" t="s">
        <v>446</v>
      </c>
      <c r="C9" s="305" t="s">
        <v>367</v>
      </c>
    </row>
    <row r="10" spans="1:3">
      <c r="A10" s="305">
        <v>4740</v>
      </c>
      <c r="B10" s="304" t="s">
        <v>447</v>
      </c>
      <c r="C10" s="305" t="s">
        <v>367</v>
      </c>
    </row>
    <row r="11" spans="1:3">
      <c r="A11" s="305">
        <v>4802</v>
      </c>
      <c r="B11" s="304" t="s">
        <v>448</v>
      </c>
      <c r="C11" s="305" t="s">
        <v>367</v>
      </c>
    </row>
    <row r="12" spans="1:3">
      <c r="A12" s="305">
        <v>4822</v>
      </c>
      <c r="B12" s="304" t="s">
        <v>449</v>
      </c>
      <c r="C12" s="305" t="s">
        <v>367</v>
      </c>
    </row>
    <row r="13" spans="1:3">
      <c r="A13" s="305">
        <v>4837</v>
      </c>
      <c r="B13" s="304" t="s">
        <v>450</v>
      </c>
      <c r="C13" s="305" t="s">
        <v>367</v>
      </c>
    </row>
    <row r="14" spans="1:3">
      <c r="A14" s="305">
        <v>4841</v>
      </c>
      <c r="B14" s="304" t="s">
        <v>451</v>
      </c>
      <c r="C14" s="305" t="s">
        <v>367</v>
      </c>
    </row>
    <row r="15" spans="1:3">
      <c r="A15" s="305">
        <v>4844</v>
      </c>
      <c r="B15" s="304" t="s">
        <v>452</v>
      </c>
      <c r="C15" s="305" t="s">
        <v>367</v>
      </c>
    </row>
    <row r="16" spans="1:3">
      <c r="A16" s="305">
        <v>4889</v>
      </c>
      <c r="B16" s="304" t="s">
        <v>453</v>
      </c>
      <c r="C16" s="305" t="s">
        <v>367</v>
      </c>
    </row>
    <row r="17" spans="1:3">
      <c r="A17" s="305">
        <v>4914</v>
      </c>
      <c r="B17" s="304" t="s">
        <v>454</v>
      </c>
      <c r="C17" s="305" t="s">
        <v>367</v>
      </c>
    </row>
    <row r="18" spans="1:3">
      <c r="A18" s="305">
        <v>4923</v>
      </c>
      <c r="B18" s="304" t="s">
        <v>455</v>
      </c>
      <c r="C18" s="305" t="s">
        <v>367</v>
      </c>
    </row>
    <row r="19" spans="1:3">
      <c r="A19" s="305">
        <v>4947</v>
      </c>
      <c r="B19" s="304" t="s">
        <v>456</v>
      </c>
      <c r="C19" s="305" t="s">
        <v>367</v>
      </c>
    </row>
    <row r="20" spans="1:3">
      <c r="A20" s="305">
        <v>4995</v>
      </c>
      <c r="B20" s="304" t="s">
        <v>457</v>
      </c>
      <c r="C20" s="305" t="s">
        <v>367</v>
      </c>
    </row>
    <row r="21" spans="1:3">
      <c r="A21" s="305">
        <v>5002</v>
      </c>
      <c r="B21" s="304" t="s">
        <v>458</v>
      </c>
      <c r="C21" s="305" t="s">
        <v>367</v>
      </c>
    </row>
    <row r="22" spans="1:3">
      <c r="A22" s="305">
        <v>5004</v>
      </c>
      <c r="B22" s="304" t="s">
        <v>459</v>
      </c>
      <c r="C22" s="305" t="s">
        <v>367</v>
      </c>
    </row>
    <row r="23" spans="1:3">
      <c r="A23" s="305">
        <v>5005</v>
      </c>
      <c r="B23" s="304" t="s">
        <v>460</v>
      </c>
      <c r="C23" s="305" t="s">
        <v>367</v>
      </c>
    </row>
    <row r="24" spans="1:3">
      <c r="A24" s="305">
        <v>5019</v>
      </c>
      <c r="B24" s="304" t="s">
        <v>461</v>
      </c>
      <c r="C24" s="305" t="s">
        <v>367</v>
      </c>
    </row>
    <row r="25" spans="1:3">
      <c r="A25" s="305">
        <v>5027</v>
      </c>
      <c r="B25" s="304" t="s">
        <v>462</v>
      </c>
      <c r="C25" s="305" t="s">
        <v>367</v>
      </c>
    </row>
    <row r="26" spans="1:3">
      <c r="A26" s="305">
        <v>5041</v>
      </c>
      <c r="B26" s="304" t="s">
        <v>463</v>
      </c>
      <c r="C26" s="305" t="s">
        <v>367</v>
      </c>
    </row>
    <row r="27" spans="1:3">
      <c r="A27" s="305">
        <v>5100</v>
      </c>
      <c r="B27" s="304" t="s">
        <v>464</v>
      </c>
      <c r="C27" s="305" t="s">
        <v>367</v>
      </c>
    </row>
    <row r="28" spans="1:3">
      <c r="A28" s="305">
        <v>5704</v>
      </c>
      <c r="B28" s="304" t="s">
        <v>465</v>
      </c>
      <c r="C28" s="305" t="s">
        <v>367</v>
      </c>
    </row>
    <row r="29" spans="1:3">
      <c r="A29" s="305">
        <v>5705</v>
      </c>
      <c r="B29" s="304" t="s">
        <v>466</v>
      </c>
      <c r="C29" s="305" t="s">
        <v>367</v>
      </c>
    </row>
    <row r="30" spans="1:3">
      <c r="A30" s="305">
        <v>5803</v>
      </c>
      <c r="B30" s="304" t="s">
        <v>467</v>
      </c>
      <c r="C30" s="305" t="s">
        <v>367</v>
      </c>
    </row>
    <row r="31" spans="1:3">
      <c r="A31" s="305">
        <v>6002</v>
      </c>
      <c r="B31" s="304" t="s">
        <v>468</v>
      </c>
      <c r="C31" s="305" t="s">
        <v>367</v>
      </c>
    </row>
    <row r="32" spans="1:3">
      <c r="A32" s="305">
        <v>7613</v>
      </c>
      <c r="B32" s="304" t="s">
        <v>469</v>
      </c>
      <c r="C32" s="305" t="s">
        <v>367</v>
      </c>
    </row>
    <row r="33" spans="1:3">
      <c r="A33" s="305">
        <v>9911</v>
      </c>
      <c r="B33" s="304" t="s">
        <v>470</v>
      </c>
      <c r="C33" s="305" t="s">
        <v>367</v>
      </c>
    </row>
    <row r="34" spans="1:3">
      <c r="A34" s="305">
        <v>405</v>
      </c>
      <c r="B34" s="304" t="s">
        <v>471</v>
      </c>
      <c r="C34" s="305" t="s">
        <v>387</v>
      </c>
    </row>
    <row r="35" spans="1:3">
      <c r="A35" s="305">
        <v>950</v>
      </c>
      <c r="B35" s="304" t="s">
        <v>472</v>
      </c>
      <c r="C35" s="305" t="s">
        <v>387</v>
      </c>
    </row>
    <row r="36" spans="1:3">
      <c r="A36" s="305">
        <v>4659</v>
      </c>
      <c r="B36" s="304" t="s">
        <v>473</v>
      </c>
      <c r="C36" s="305" t="s">
        <v>387</v>
      </c>
    </row>
    <row r="37" spans="1:3">
      <c r="A37" s="305">
        <v>4661</v>
      </c>
      <c r="B37" s="304" t="s">
        <v>474</v>
      </c>
      <c r="C37" s="305" t="s">
        <v>387</v>
      </c>
    </row>
    <row r="38" spans="1:3">
      <c r="A38" s="305">
        <v>4665</v>
      </c>
      <c r="B38" s="304" t="s">
        <v>475</v>
      </c>
      <c r="C38" s="305" t="s">
        <v>387</v>
      </c>
    </row>
    <row r="39" spans="1:3">
      <c r="A39" s="305">
        <v>4673</v>
      </c>
      <c r="B39" s="304" t="s">
        <v>476</v>
      </c>
      <c r="C39" s="305" t="s">
        <v>387</v>
      </c>
    </row>
    <row r="40" spans="1:3">
      <c r="A40" s="305">
        <v>4682</v>
      </c>
      <c r="B40" s="304" t="s">
        <v>477</v>
      </c>
      <c r="C40" s="305" t="s">
        <v>387</v>
      </c>
    </row>
    <row r="41" spans="1:3">
      <c r="A41" s="305">
        <v>4707</v>
      </c>
      <c r="B41" s="304" t="s">
        <v>478</v>
      </c>
      <c r="C41" s="305" t="s">
        <v>387</v>
      </c>
    </row>
    <row r="42" spans="1:3">
      <c r="A42" s="305">
        <v>4717</v>
      </c>
      <c r="B42" s="304" t="s">
        <v>479</v>
      </c>
      <c r="C42" s="305" t="s">
        <v>387</v>
      </c>
    </row>
    <row r="43" spans="1:3">
      <c r="A43" s="305">
        <v>4722</v>
      </c>
      <c r="B43" s="304" t="s">
        <v>480</v>
      </c>
      <c r="C43" s="305" t="s">
        <v>387</v>
      </c>
    </row>
    <row r="44" spans="1:3">
      <c r="A44" s="305">
        <v>4733</v>
      </c>
      <c r="B44" s="304" t="s">
        <v>481</v>
      </c>
      <c r="C44" s="305" t="s">
        <v>387</v>
      </c>
    </row>
    <row r="45" spans="1:3">
      <c r="A45" s="305">
        <v>4825</v>
      </c>
      <c r="B45" s="304" t="s">
        <v>482</v>
      </c>
      <c r="C45" s="305" t="s">
        <v>387</v>
      </c>
    </row>
    <row r="46" spans="1:3">
      <c r="A46" s="305">
        <v>4840</v>
      </c>
      <c r="B46" s="304" t="s">
        <v>483</v>
      </c>
      <c r="C46" s="305" t="s">
        <v>387</v>
      </c>
    </row>
    <row r="47" spans="1:3">
      <c r="A47" s="305">
        <v>4847</v>
      </c>
      <c r="B47" s="304" t="s">
        <v>484</v>
      </c>
      <c r="C47" s="305" t="s">
        <v>387</v>
      </c>
    </row>
    <row r="48" spans="1:3">
      <c r="A48" s="305">
        <v>4868</v>
      </c>
      <c r="B48" s="304" t="s">
        <v>485</v>
      </c>
      <c r="C48" s="305" t="s">
        <v>387</v>
      </c>
    </row>
    <row r="49" spans="1:3">
      <c r="A49" s="305">
        <v>4869</v>
      </c>
      <c r="B49" s="304" t="s">
        <v>486</v>
      </c>
      <c r="C49" s="305" t="s">
        <v>387</v>
      </c>
    </row>
    <row r="50" spans="1:3">
      <c r="A50" s="305">
        <v>4884</v>
      </c>
      <c r="B50" s="304" t="s">
        <v>487</v>
      </c>
      <c r="C50" s="305" t="s">
        <v>387</v>
      </c>
    </row>
    <row r="51" spans="1:3">
      <c r="A51" s="305">
        <v>4948</v>
      </c>
      <c r="B51" s="304" t="s">
        <v>488</v>
      </c>
      <c r="C51" s="305" t="s">
        <v>387</v>
      </c>
    </row>
    <row r="52" spans="1:3">
      <c r="A52" s="305">
        <v>5001</v>
      </c>
      <c r="B52" s="304" t="s">
        <v>489</v>
      </c>
      <c r="C52" s="305" t="s">
        <v>387</v>
      </c>
    </row>
    <row r="53" spans="1:3">
      <c r="A53" s="305">
        <v>5017</v>
      </c>
      <c r="B53" s="304" t="s">
        <v>490</v>
      </c>
      <c r="C53" s="305" t="s">
        <v>387</v>
      </c>
    </row>
    <row r="54" spans="1:3">
      <c r="A54" s="305">
        <v>5026</v>
      </c>
      <c r="B54" s="304" t="s">
        <v>491</v>
      </c>
      <c r="C54" s="305" t="s">
        <v>387</v>
      </c>
    </row>
    <row r="55" spans="1:3">
      <c r="A55" s="305">
        <v>5028</v>
      </c>
      <c r="B55" s="304" t="s">
        <v>492</v>
      </c>
      <c r="C55" s="305" t="s">
        <v>387</v>
      </c>
    </row>
    <row r="56" spans="1:3">
      <c r="A56" s="305">
        <v>5040</v>
      </c>
      <c r="B56" s="304" t="s">
        <v>493</v>
      </c>
      <c r="C56" s="305" t="s">
        <v>387</v>
      </c>
    </row>
    <row r="57" spans="1:3">
      <c r="A57" s="305">
        <v>5101</v>
      </c>
      <c r="B57" s="304" t="s">
        <v>494</v>
      </c>
      <c r="C57" s="305" t="s">
        <v>387</v>
      </c>
    </row>
    <row r="58" spans="1:3">
      <c r="A58" s="305">
        <v>5908</v>
      </c>
      <c r="B58" s="304" t="s">
        <v>495</v>
      </c>
      <c r="C58" s="305" t="s">
        <v>387</v>
      </c>
    </row>
    <row r="59" spans="1:3">
      <c r="A59" s="305">
        <v>7542</v>
      </c>
      <c r="B59" s="304" t="s">
        <v>496</v>
      </c>
      <c r="C59" s="305" t="s">
        <v>387</v>
      </c>
    </row>
    <row r="60" spans="1:3">
      <c r="A60" s="305">
        <v>7552</v>
      </c>
      <c r="B60" s="304" t="s">
        <v>497</v>
      </c>
      <c r="C60" s="305" t="s">
        <v>387</v>
      </c>
    </row>
    <row r="61" spans="1:3">
      <c r="A61" s="305">
        <v>7571</v>
      </c>
      <c r="B61" s="304" t="s">
        <v>498</v>
      </c>
      <c r="C61" s="305" t="s">
        <v>387</v>
      </c>
    </row>
    <row r="62" spans="1:3">
      <c r="A62" s="305">
        <v>7584</v>
      </c>
      <c r="B62" s="304" t="s">
        <v>499</v>
      </c>
      <c r="C62" s="305" t="s">
        <v>387</v>
      </c>
    </row>
    <row r="63" spans="1:3">
      <c r="A63" s="305">
        <v>7587</v>
      </c>
      <c r="B63" s="304" t="s">
        <v>500</v>
      </c>
      <c r="C63" s="305" t="s">
        <v>387</v>
      </c>
    </row>
    <row r="64" spans="1:3">
      <c r="A64" s="305">
        <v>7592</v>
      </c>
      <c r="B64" s="304" t="s">
        <v>501</v>
      </c>
      <c r="C64" s="305" t="s">
        <v>387</v>
      </c>
    </row>
    <row r="65" spans="1:3">
      <c r="A65" s="305">
        <v>7597</v>
      </c>
      <c r="B65" s="304" t="s">
        <v>502</v>
      </c>
      <c r="C65" s="305" t="s">
        <v>387</v>
      </c>
    </row>
    <row r="66" spans="1:3">
      <c r="A66" s="305">
        <v>9902</v>
      </c>
      <c r="B66" s="304" t="s">
        <v>503</v>
      </c>
      <c r="C66" s="305" t="s">
        <v>387</v>
      </c>
    </row>
    <row r="67" spans="1:3">
      <c r="A67" s="305">
        <v>9907</v>
      </c>
      <c r="B67" s="304" t="s">
        <v>504</v>
      </c>
      <c r="C67" s="305" t="s">
        <v>387</v>
      </c>
    </row>
    <row r="68" spans="1:3">
      <c r="A68" s="305">
        <v>4662</v>
      </c>
      <c r="B68" s="304" t="s">
        <v>505</v>
      </c>
      <c r="C68" s="305" t="s">
        <v>413</v>
      </c>
    </row>
    <row r="69" spans="1:3">
      <c r="A69" s="305">
        <v>4693</v>
      </c>
      <c r="B69" s="304" t="s">
        <v>506</v>
      </c>
      <c r="C69" s="305" t="s">
        <v>413</v>
      </c>
    </row>
    <row r="70" spans="1:3">
      <c r="A70" s="305">
        <v>4696</v>
      </c>
      <c r="B70" s="304" t="s">
        <v>507</v>
      </c>
      <c r="C70" s="305" t="s">
        <v>413</v>
      </c>
    </row>
    <row r="71" spans="1:3">
      <c r="A71" s="305">
        <v>4700</v>
      </c>
      <c r="B71" s="304" t="s">
        <v>508</v>
      </c>
      <c r="C71" s="305" t="s">
        <v>413</v>
      </c>
    </row>
    <row r="72" spans="1:3">
      <c r="A72" s="305">
        <v>4705</v>
      </c>
      <c r="B72" s="304" t="s">
        <v>509</v>
      </c>
      <c r="C72" s="305" t="s">
        <v>413</v>
      </c>
    </row>
    <row r="73" spans="1:3">
      <c r="A73" s="305">
        <v>4709</v>
      </c>
      <c r="B73" s="304" t="s">
        <v>510</v>
      </c>
      <c r="C73" s="305" t="s">
        <v>413</v>
      </c>
    </row>
    <row r="74" spans="1:3">
      <c r="A74" s="305">
        <v>4729</v>
      </c>
      <c r="B74" s="304" t="s">
        <v>511</v>
      </c>
      <c r="C74" s="305" t="s">
        <v>413</v>
      </c>
    </row>
    <row r="75" spans="1:3">
      <c r="A75" s="305">
        <v>4732</v>
      </c>
      <c r="B75" s="304" t="s">
        <v>512</v>
      </c>
      <c r="C75" s="305" t="s">
        <v>413</v>
      </c>
    </row>
    <row r="76" spans="1:3">
      <c r="A76" s="305">
        <v>4734</v>
      </c>
      <c r="B76" s="304" t="s">
        <v>513</v>
      </c>
      <c r="C76" s="305" t="s">
        <v>413</v>
      </c>
    </row>
    <row r="77" spans="1:3">
      <c r="A77" s="305">
        <v>4753</v>
      </c>
      <c r="B77" s="304" t="s">
        <v>514</v>
      </c>
      <c r="C77" s="305" t="s">
        <v>413</v>
      </c>
    </row>
    <row r="78" spans="1:3">
      <c r="A78" s="305">
        <v>4756</v>
      </c>
      <c r="B78" s="304" t="s">
        <v>515</v>
      </c>
      <c r="C78" s="305" t="s">
        <v>413</v>
      </c>
    </row>
    <row r="79" spans="1:3">
      <c r="A79" s="305">
        <v>4767</v>
      </c>
      <c r="B79" s="304" t="s">
        <v>516</v>
      </c>
      <c r="C79" s="305" t="s">
        <v>413</v>
      </c>
    </row>
    <row r="80" spans="1:3">
      <c r="A80" s="305">
        <v>4787</v>
      </c>
      <c r="B80" s="304" t="s">
        <v>517</v>
      </c>
      <c r="C80" s="305" t="s">
        <v>413</v>
      </c>
    </row>
    <row r="81" spans="1:3">
      <c r="A81" s="305">
        <v>4792</v>
      </c>
      <c r="B81" s="304" t="s">
        <v>518</v>
      </c>
      <c r="C81" s="305" t="s">
        <v>413</v>
      </c>
    </row>
    <row r="82" spans="1:3">
      <c r="A82" s="305">
        <v>4795</v>
      </c>
      <c r="B82" s="304" t="s">
        <v>519</v>
      </c>
      <c r="C82" s="305" t="s">
        <v>413</v>
      </c>
    </row>
    <row r="83" spans="1:3">
      <c r="A83" s="305">
        <v>4799</v>
      </c>
      <c r="B83" s="304" t="s">
        <v>520</v>
      </c>
      <c r="C83" s="305" t="s">
        <v>413</v>
      </c>
    </row>
    <row r="84" spans="1:3">
      <c r="A84" s="305">
        <v>4835</v>
      </c>
      <c r="B84" s="304" t="s">
        <v>521</v>
      </c>
      <c r="C84" s="305" t="s">
        <v>413</v>
      </c>
    </row>
    <row r="85" spans="1:3">
      <c r="A85" s="305">
        <v>4936</v>
      </c>
      <c r="B85" s="304" t="s">
        <v>522</v>
      </c>
      <c r="C85" s="305" t="s">
        <v>413</v>
      </c>
    </row>
    <row r="86" spans="1:3">
      <c r="A86" s="305">
        <v>5000</v>
      </c>
      <c r="B86" s="304" t="s">
        <v>523</v>
      </c>
      <c r="C86" s="305" t="s">
        <v>413</v>
      </c>
    </row>
    <row r="87" spans="1:3">
      <c r="A87" s="305">
        <v>5003</v>
      </c>
      <c r="B87" s="304" t="s">
        <v>524</v>
      </c>
      <c r="C87" s="305" t="s">
        <v>413</v>
      </c>
    </row>
    <row r="88" spans="1:3">
      <c r="A88" s="305">
        <v>5008</v>
      </c>
      <c r="B88" s="304" t="s">
        <v>525</v>
      </c>
      <c r="C88" s="305" t="s">
        <v>413</v>
      </c>
    </row>
    <row r="89" spans="1:3">
      <c r="A89" s="305">
        <v>5011</v>
      </c>
      <c r="B89" s="304" t="s">
        <v>526</v>
      </c>
      <c r="C89" s="305" t="s">
        <v>413</v>
      </c>
    </row>
    <row r="90" spans="1:3">
      <c r="A90" s="305">
        <v>5013</v>
      </c>
      <c r="B90" s="304" t="s">
        <v>527</v>
      </c>
      <c r="C90" s="305" t="s">
        <v>413</v>
      </c>
    </row>
    <row r="91" spans="1:3">
      <c r="A91" s="305">
        <v>5025</v>
      </c>
      <c r="B91" s="304" t="s">
        <v>528</v>
      </c>
      <c r="C91" s="305" t="s">
        <v>413</v>
      </c>
    </row>
    <row r="92" spans="1:3">
      <c r="A92" s="305">
        <v>5301</v>
      </c>
      <c r="B92" s="304" t="s">
        <v>529</v>
      </c>
      <c r="C92" s="305" t="s">
        <v>413</v>
      </c>
    </row>
    <row r="93" spans="1:3">
      <c r="A93" s="305">
        <v>5303</v>
      </c>
      <c r="B93" s="304" t="s">
        <v>530</v>
      </c>
      <c r="C93" s="305" t="s">
        <v>413</v>
      </c>
    </row>
    <row r="94" spans="1:3">
      <c r="A94" s="305">
        <v>5702</v>
      </c>
      <c r="B94" s="304" t="s">
        <v>531</v>
      </c>
      <c r="C94" s="305" t="s">
        <v>413</v>
      </c>
    </row>
    <row r="95" spans="1:3">
      <c r="A95" s="305">
        <v>5703</v>
      </c>
      <c r="B95" s="304" t="s">
        <v>532</v>
      </c>
      <c r="C95" s="305" t="s">
        <v>413</v>
      </c>
    </row>
    <row r="96" spans="1:3">
      <c r="A96" s="305">
        <v>7560</v>
      </c>
      <c r="B96" s="304" t="s">
        <v>533</v>
      </c>
      <c r="C96" s="305" t="s">
        <v>413</v>
      </c>
    </row>
    <row r="97" spans="1:3">
      <c r="A97" s="305">
        <v>7565</v>
      </c>
      <c r="B97" s="304" t="s">
        <v>534</v>
      </c>
      <c r="C97" s="305" t="s">
        <v>413</v>
      </c>
    </row>
    <row r="98" spans="1:3">
      <c r="A98" s="305">
        <v>4669</v>
      </c>
      <c r="B98" s="304" t="s">
        <v>535</v>
      </c>
      <c r="C98" s="305" t="s">
        <v>536</v>
      </c>
    </row>
    <row r="99" spans="1:3">
      <c r="A99" s="305">
        <v>4687</v>
      </c>
      <c r="B99" s="304" t="s">
        <v>537</v>
      </c>
      <c r="C99" s="305" t="s">
        <v>536</v>
      </c>
    </row>
    <row r="100" spans="1:3">
      <c r="A100" s="305">
        <v>4690</v>
      </c>
      <c r="B100" s="304" t="s">
        <v>538</v>
      </c>
      <c r="C100" s="305" t="s">
        <v>536</v>
      </c>
    </row>
    <row r="101" spans="1:3">
      <c r="A101" s="305">
        <v>4735</v>
      </c>
      <c r="B101" s="304" t="s">
        <v>539</v>
      </c>
      <c r="C101" s="305" t="s">
        <v>536</v>
      </c>
    </row>
    <row r="102" spans="1:3">
      <c r="A102" s="305">
        <v>4736</v>
      </c>
      <c r="B102" s="304" t="s">
        <v>540</v>
      </c>
      <c r="C102" s="305" t="s">
        <v>536</v>
      </c>
    </row>
    <row r="103" spans="1:3">
      <c r="A103" s="305">
        <v>4746</v>
      </c>
      <c r="B103" s="304" t="s">
        <v>541</v>
      </c>
      <c r="C103" s="305" t="s">
        <v>536</v>
      </c>
    </row>
    <row r="104" spans="1:3">
      <c r="A104" s="305">
        <v>4754</v>
      </c>
      <c r="B104" s="304" t="s">
        <v>542</v>
      </c>
      <c r="C104" s="305" t="s">
        <v>536</v>
      </c>
    </row>
    <row r="105" spans="1:3">
      <c r="A105" s="305">
        <v>4762</v>
      </c>
      <c r="B105" s="304" t="s">
        <v>543</v>
      </c>
      <c r="C105" s="305" t="s">
        <v>536</v>
      </c>
    </row>
    <row r="106" spans="1:3">
      <c r="A106" s="305">
        <v>4770</v>
      </c>
      <c r="B106" s="304" t="s">
        <v>544</v>
      </c>
      <c r="C106" s="305" t="s">
        <v>536</v>
      </c>
    </row>
    <row r="107" spans="1:3">
      <c r="A107" s="305">
        <v>4777</v>
      </c>
      <c r="B107" s="304" t="s">
        <v>545</v>
      </c>
      <c r="C107" s="305" t="s">
        <v>536</v>
      </c>
    </row>
    <row r="108" spans="1:3">
      <c r="A108" s="305">
        <v>4783</v>
      </c>
      <c r="B108" s="304" t="s">
        <v>546</v>
      </c>
      <c r="C108" s="305" t="s">
        <v>536</v>
      </c>
    </row>
    <row r="109" spans="1:3">
      <c r="A109" s="305">
        <v>4797</v>
      </c>
      <c r="B109" s="304" t="s">
        <v>547</v>
      </c>
      <c r="C109" s="305" t="s">
        <v>536</v>
      </c>
    </row>
    <row r="110" spans="1:3">
      <c r="A110" s="305">
        <v>4806</v>
      </c>
      <c r="B110" s="304" t="s">
        <v>548</v>
      </c>
      <c r="C110" s="305" t="s">
        <v>536</v>
      </c>
    </row>
    <row r="111" spans="1:3">
      <c r="A111" s="305">
        <v>4819</v>
      </c>
      <c r="B111" s="304" t="s">
        <v>549</v>
      </c>
      <c r="C111" s="305" t="s">
        <v>536</v>
      </c>
    </row>
    <row r="112" spans="1:3">
      <c r="A112" s="305">
        <v>4826</v>
      </c>
      <c r="B112" s="304" t="s">
        <v>550</v>
      </c>
      <c r="C112" s="305" t="s">
        <v>536</v>
      </c>
    </row>
    <row r="113" spans="1:3">
      <c r="A113" s="305">
        <v>4928</v>
      </c>
      <c r="B113" s="304" t="s">
        <v>551</v>
      </c>
      <c r="C113" s="305" t="s">
        <v>536</v>
      </c>
    </row>
    <row r="114" spans="1:3">
      <c r="A114" s="305">
        <v>4931</v>
      </c>
      <c r="B114" s="304" t="s">
        <v>552</v>
      </c>
      <c r="C114" s="305" t="s">
        <v>536</v>
      </c>
    </row>
    <row r="115" spans="1:3">
      <c r="A115" s="305">
        <v>4943</v>
      </c>
      <c r="B115" s="304" t="s">
        <v>553</v>
      </c>
      <c r="C115" s="305" t="s">
        <v>536</v>
      </c>
    </row>
    <row r="116" spans="1:3">
      <c r="A116" s="305">
        <v>4949</v>
      </c>
      <c r="B116" s="304" t="s">
        <v>554</v>
      </c>
      <c r="C116" s="305" t="s">
        <v>536</v>
      </c>
    </row>
    <row r="117" spans="1:3">
      <c r="A117" s="305">
        <v>5012</v>
      </c>
      <c r="B117" s="304" t="s">
        <v>555</v>
      </c>
      <c r="C117" s="305" t="s">
        <v>536</v>
      </c>
    </row>
    <row r="118" spans="1:3">
      <c r="A118" s="305">
        <v>5014</v>
      </c>
      <c r="B118" s="304" t="s">
        <v>556</v>
      </c>
      <c r="C118" s="305" t="s">
        <v>536</v>
      </c>
    </row>
    <row r="119" spans="1:3">
      <c r="A119" s="305">
        <v>5039</v>
      </c>
      <c r="B119" s="304" t="s">
        <v>557</v>
      </c>
      <c r="C119" s="305" t="s">
        <v>536</v>
      </c>
    </row>
    <row r="120" spans="1:3">
      <c r="A120" s="305">
        <v>5302</v>
      </c>
      <c r="B120" s="304" t="s">
        <v>558</v>
      </c>
      <c r="C120" s="305" t="s">
        <v>536</v>
      </c>
    </row>
    <row r="121" spans="1:3">
      <c r="A121" s="305">
        <v>5304</v>
      </c>
      <c r="B121" s="304" t="s">
        <v>559</v>
      </c>
      <c r="C121" s="305" t="s">
        <v>536</v>
      </c>
    </row>
    <row r="122" spans="1:3">
      <c r="A122" s="305">
        <v>5800</v>
      </c>
      <c r="B122" s="304" t="s">
        <v>560</v>
      </c>
      <c r="C122" s="305" t="s">
        <v>536</v>
      </c>
    </row>
    <row r="123" spans="1:3">
      <c r="A123" s="305">
        <v>7511</v>
      </c>
      <c r="B123" s="304" t="s">
        <v>561</v>
      </c>
      <c r="C123" s="305" t="s">
        <v>536</v>
      </c>
    </row>
    <row r="124" spans="1:3">
      <c r="A124" s="305">
        <v>7524</v>
      </c>
      <c r="B124" s="304" t="s">
        <v>562</v>
      </c>
      <c r="C124" s="305" t="s">
        <v>536</v>
      </c>
    </row>
    <row r="125" spans="1:3">
      <c r="A125" s="305">
        <v>7537</v>
      </c>
      <c r="B125" s="304" t="s">
        <v>563</v>
      </c>
      <c r="C125" s="305" t="s">
        <v>536</v>
      </c>
    </row>
    <row r="126" spans="1:3">
      <c r="A126" s="305">
        <v>7590</v>
      </c>
      <c r="B126" s="304" t="s">
        <v>564</v>
      </c>
      <c r="C126" s="305" t="s">
        <v>536</v>
      </c>
    </row>
    <row r="127" spans="1:3">
      <c r="A127" s="305">
        <v>179</v>
      </c>
      <c r="B127" s="304" t="s">
        <v>371</v>
      </c>
      <c r="C127" s="305" t="s">
        <v>565</v>
      </c>
    </row>
    <row r="128" spans="1:3">
      <c r="A128" s="305">
        <v>185</v>
      </c>
      <c r="B128" s="304" t="s">
        <v>375</v>
      </c>
      <c r="C128" s="305" t="s">
        <v>565</v>
      </c>
    </row>
    <row r="129" spans="1:3">
      <c r="A129" s="305">
        <v>186</v>
      </c>
      <c r="B129" s="304" t="s">
        <v>376</v>
      </c>
      <c r="C129" s="305" t="s">
        <v>565</v>
      </c>
    </row>
    <row r="130" spans="1:3">
      <c r="A130" s="305">
        <v>203</v>
      </c>
      <c r="B130" s="304" t="s">
        <v>389</v>
      </c>
      <c r="C130" s="305" t="s">
        <v>565</v>
      </c>
    </row>
    <row r="131" spans="1:3">
      <c r="A131" s="305">
        <v>209</v>
      </c>
      <c r="B131" s="304" t="s">
        <v>392</v>
      </c>
      <c r="C131" s="305" t="s">
        <v>565</v>
      </c>
    </row>
    <row r="132" spans="1:3">
      <c r="A132" s="305">
        <v>210</v>
      </c>
      <c r="B132" s="304" t="s">
        <v>393</v>
      </c>
      <c r="C132" s="305" t="s">
        <v>565</v>
      </c>
    </row>
    <row r="133" spans="1:3">
      <c r="A133" s="305">
        <v>227</v>
      </c>
      <c r="B133" s="304" t="s">
        <v>398</v>
      </c>
      <c r="C133" s="305" t="s">
        <v>565</v>
      </c>
    </row>
    <row r="134" spans="1:3">
      <c r="A134" s="305">
        <v>244</v>
      </c>
      <c r="B134" s="304" t="s">
        <v>417</v>
      </c>
      <c r="C134" s="305" t="s">
        <v>565</v>
      </c>
    </row>
    <row r="135" spans="1:3">
      <c r="A135" s="305">
        <v>251</v>
      </c>
      <c r="B135" s="304" t="s">
        <v>418</v>
      </c>
      <c r="C135" s="305" t="s">
        <v>565</v>
      </c>
    </row>
    <row r="136" spans="1:3">
      <c r="A136" s="305">
        <v>263</v>
      </c>
      <c r="B136" s="304" t="s">
        <v>422</v>
      </c>
      <c r="C136" s="305" t="s">
        <v>565</v>
      </c>
    </row>
    <row r="137" spans="1:3">
      <c r="A137" s="305">
        <v>350</v>
      </c>
      <c r="B137" s="304" t="s">
        <v>399</v>
      </c>
      <c r="C137" s="305" t="s">
        <v>565</v>
      </c>
    </row>
    <row r="138" spans="1:3">
      <c r="A138" s="305">
        <v>411</v>
      </c>
      <c r="B138" s="304" t="s">
        <v>427</v>
      </c>
      <c r="C138" s="305" t="s">
        <v>565</v>
      </c>
    </row>
    <row r="139" spans="1:3">
      <c r="A139" s="305">
        <v>951</v>
      </c>
      <c r="B139" s="304" t="s">
        <v>403</v>
      </c>
      <c r="C139" s="305" t="s">
        <v>565</v>
      </c>
    </row>
    <row r="140" spans="1:3">
      <c r="A140" s="305">
        <v>953</v>
      </c>
      <c r="B140" s="304" t="s">
        <v>429</v>
      </c>
      <c r="C140" s="305" t="s">
        <v>565</v>
      </c>
    </row>
    <row r="141" spans="1:3">
      <c r="A141" s="305">
        <v>960</v>
      </c>
      <c r="B141" s="304" t="s">
        <v>432</v>
      </c>
      <c r="C141" s="305" t="s">
        <v>565</v>
      </c>
    </row>
    <row r="142" spans="1:3">
      <c r="A142" s="305">
        <v>4405</v>
      </c>
      <c r="B142" s="304" t="s">
        <v>407</v>
      </c>
      <c r="C142" s="305" t="s">
        <v>565</v>
      </c>
    </row>
    <row r="143" spans="1:3">
      <c r="A143" s="305">
        <v>4409</v>
      </c>
      <c r="B143" s="304" t="s">
        <v>409</v>
      </c>
      <c r="C143" s="305" t="s">
        <v>565</v>
      </c>
    </row>
    <row r="144" spans="1:3">
      <c r="A144" s="305">
        <v>4411</v>
      </c>
      <c r="B144" s="304" t="s">
        <v>410</v>
      </c>
      <c r="C144" s="305" t="s">
        <v>565</v>
      </c>
    </row>
    <row r="145" spans="1:3">
      <c r="A145" s="305">
        <v>5022</v>
      </c>
      <c r="B145" s="304" t="s">
        <v>435</v>
      </c>
      <c r="C145" s="305" t="s">
        <v>565</v>
      </c>
    </row>
    <row r="146" spans="1:3">
      <c r="A146" s="305">
        <v>5024</v>
      </c>
      <c r="B146" s="304" t="s">
        <v>566</v>
      </c>
      <c r="C146" s="305" t="s">
        <v>565</v>
      </c>
    </row>
    <row r="147" spans="1:3">
      <c r="A147" s="305">
        <v>5201</v>
      </c>
      <c r="B147" s="304" t="s">
        <v>567</v>
      </c>
      <c r="C147" s="305" t="s">
        <v>565</v>
      </c>
    </row>
    <row r="148" spans="1:3">
      <c r="A148" s="305">
        <v>5802</v>
      </c>
      <c r="B148" s="304" t="s">
        <v>568</v>
      </c>
      <c r="C148" s="305" t="s">
        <v>565</v>
      </c>
    </row>
    <row r="149" spans="1:3">
      <c r="A149" s="305">
        <v>9912</v>
      </c>
      <c r="B149" s="304" t="s">
        <v>569</v>
      </c>
      <c r="C149" s="305" t="s">
        <v>565</v>
      </c>
    </row>
    <row r="150" spans="1:3">
      <c r="A150" s="305">
        <v>38</v>
      </c>
      <c r="B150" s="304" t="s">
        <v>386</v>
      </c>
      <c r="C150" s="305" t="s">
        <v>570</v>
      </c>
    </row>
    <row r="151" spans="1:3">
      <c r="A151" s="305">
        <v>89</v>
      </c>
      <c r="B151" s="304" t="s">
        <v>388</v>
      </c>
      <c r="C151" s="305" t="s">
        <v>570</v>
      </c>
    </row>
    <row r="152" spans="1:3">
      <c r="A152" s="305">
        <v>171</v>
      </c>
      <c r="B152" s="304" t="s">
        <v>370</v>
      </c>
      <c r="C152" s="305" t="s">
        <v>570</v>
      </c>
    </row>
    <row r="153" spans="1:3">
      <c r="A153" s="305">
        <v>189</v>
      </c>
      <c r="B153" s="304" t="s">
        <v>377</v>
      </c>
      <c r="C153" s="305" t="s">
        <v>570</v>
      </c>
    </row>
    <row r="154" spans="1:3">
      <c r="A154" s="305">
        <v>208</v>
      </c>
      <c r="B154" s="304" t="s">
        <v>391</v>
      </c>
      <c r="C154" s="305" t="s">
        <v>570</v>
      </c>
    </row>
    <row r="155" spans="1:3">
      <c r="A155" s="305">
        <v>211</v>
      </c>
      <c r="B155" s="304" t="s">
        <v>394</v>
      </c>
      <c r="C155" s="305" t="s">
        <v>570</v>
      </c>
    </row>
    <row r="156" spans="1:3">
      <c r="A156" s="305">
        <v>216</v>
      </c>
      <c r="B156" s="304" t="s">
        <v>379</v>
      </c>
      <c r="C156" s="305" t="s">
        <v>570</v>
      </c>
    </row>
    <row r="157" spans="1:3">
      <c r="A157" s="305">
        <v>217</v>
      </c>
      <c r="B157" s="304" t="s">
        <v>395</v>
      </c>
      <c r="C157" s="305" t="s">
        <v>570</v>
      </c>
    </row>
    <row r="158" spans="1:3">
      <c r="A158" s="305">
        <v>220</v>
      </c>
      <c r="B158" s="304" t="s">
        <v>397</v>
      </c>
      <c r="C158" s="305" t="s">
        <v>570</v>
      </c>
    </row>
    <row r="159" spans="1:3">
      <c r="A159" s="305">
        <v>240</v>
      </c>
      <c r="B159" s="304" t="s">
        <v>414</v>
      </c>
      <c r="C159" s="305" t="s">
        <v>570</v>
      </c>
    </row>
    <row r="160" spans="1:3">
      <c r="A160" s="305">
        <v>241</v>
      </c>
      <c r="B160" s="304" t="s">
        <v>415</v>
      </c>
      <c r="C160" s="305" t="s">
        <v>570</v>
      </c>
    </row>
    <row r="161" spans="1:3">
      <c r="A161" s="305">
        <v>243</v>
      </c>
      <c r="B161" s="304" t="s">
        <v>416</v>
      </c>
      <c r="C161" s="305" t="s">
        <v>570</v>
      </c>
    </row>
    <row r="162" spans="1:3">
      <c r="A162" s="305">
        <v>252</v>
      </c>
      <c r="B162" s="304" t="s">
        <v>419</v>
      </c>
      <c r="C162" s="305" t="s">
        <v>570</v>
      </c>
    </row>
    <row r="163" spans="1:3">
      <c r="A163" s="305">
        <v>258</v>
      </c>
      <c r="B163" s="304" t="s">
        <v>421</v>
      </c>
      <c r="C163" s="305" t="s">
        <v>570</v>
      </c>
    </row>
    <row r="164" spans="1:3">
      <c r="A164" s="305">
        <v>318</v>
      </c>
      <c r="B164" s="304" t="s">
        <v>380</v>
      </c>
      <c r="C164" s="305" t="s">
        <v>570</v>
      </c>
    </row>
    <row r="165" spans="1:3">
      <c r="A165" s="305">
        <v>378</v>
      </c>
      <c r="B165" s="304" t="s">
        <v>401</v>
      </c>
      <c r="C165" s="305" t="s">
        <v>570</v>
      </c>
    </row>
    <row r="166" spans="1:3">
      <c r="A166" s="305">
        <v>396</v>
      </c>
      <c r="B166" s="304" t="s">
        <v>424</v>
      </c>
      <c r="C166" s="305" t="s">
        <v>570</v>
      </c>
    </row>
    <row r="167" spans="1:3">
      <c r="A167" s="305">
        <v>499</v>
      </c>
      <c r="B167" s="304" t="s">
        <v>428</v>
      </c>
      <c r="C167" s="305" t="s">
        <v>570</v>
      </c>
    </row>
    <row r="168" spans="1:3">
      <c r="A168" s="305">
        <v>957</v>
      </c>
      <c r="B168" s="304" t="s">
        <v>383</v>
      </c>
      <c r="C168" s="305" t="s">
        <v>570</v>
      </c>
    </row>
    <row r="169" spans="1:3">
      <c r="A169" s="305">
        <v>959</v>
      </c>
      <c r="B169" s="304" t="s">
        <v>431</v>
      </c>
      <c r="C169" s="305" t="s">
        <v>570</v>
      </c>
    </row>
    <row r="170" spans="1:3">
      <c r="A170" s="305">
        <v>4408</v>
      </c>
      <c r="B170" s="304" t="s">
        <v>384</v>
      </c>
      <c r="C170" s="305" t="s">
        <v>570</v>
      </c>
    </row>
    <row r="171" spans="1:3">
      <c r="A171" s="305">
        <v>4413</v>
      </c>
      <c r="B171" s="304" t="s">
        <v>411</v>
      </c>
      <c r="C171" s="305" t="s">
        <v>570</v>
      </c>
    </row>
    <row r="172" spans="1:3">
      <c r="A172" s="305">
        <v>5021</v>
      </c>
      <c r="B172" s="304" t="s">
        <v>434</v>
      </c>
      <c r="C172" s="305" t="s">
        <v>570</v>
      </c>
    </row>
    <row r="173" spans="1:3">
      <c r="A173" s="305">
        <v>5034</v>
      </c>
      <c r="B173" s="304" t="s">
        <v>385</v>
      </c>
      <c r="C173" s="305" t="s">
        <v>570</v>
      </c>
    </row>
    <row r="174" spans="1:3">
      <c r="A174" s="305">
        <v>5042</v>
      </c>
      <c r="B174" s="304" t="s">
        <v>571</v>
      </c>
      <c r="C174" s="305" t="s">
        <v>570</v>
      </c>
    </row>
    <row r="175" spans="1:3">
      <c r="A175" s="305">
        <v>5706</v>
      </c>
      <c r="B175" s="304" t="s">
        <v>572</v>
      </c>
      <c r="C175" s="305" t="s">
        <v>570</v>
      </c>
    </row>
    <row r="176" spans="1:3">
      <c r="A176" s="305">
        <v>5905</v>
      </c>
      <c r="B176" s="304" t="s">
        <v>573</v>
      </c>
      <c r="C176" s="305" t="s">
        <v>570</v>
      </c>
    </row>
    <row r="177" spans="1:3">
      <c r="A177" s="305">
        <v>5910</v>
      </c>
      <c r="B177" s="304" t="s">
        <v>574</v>
      </c>
      <c r="C177" s="305" t="s">
        <v>570</v>
      </c>
    </row>
    <row r="178" spans="1:3">
      <c r="A178" s="305">
        <v>9913</v>
      </c>
      <c r="B178" s="304" t="s">
        <v>575</v>
      </c>
      <c r="C178" s="305" t="s">
        <v>570</v>
      </c>
    </row>
    <row r="179" spans="1:3">
      <c r="A179" s="305">
        <v>13</v>
      </c>
      <c r="B179" s="304" t="s">
        <v>366</v>
      </c>
      <c r="C179" s="305" t="s">
        <v>576</v>
      </c>
    </row>
    <row r="180" spans="1:3">
      <c r="A180" s="305">
        <v>21</v>
      </c>
      <c r="B180" s="304" t="s">
        <v>368</v>
      </c>
      <c r="C180" s="305" t="s">
        <v>576</v>
      </c>
    </row>
    <row r="181" spans="1:3">
      <c r="A181" s="305">
        <v>67</v>
      </c>
      <c r="B181" s="304" t="s">
        <v>412</v>
      </c>
      <c r="C181" s="305" t="s">
        <v>576</v>
      </c>
    </row>
    <row r="182" spans="1:3">
      <c r="A182" s="305">
        <v>135</v>
      </c>
      <c r="B182" s="304" t="s">
        <v>369</v>
      </c>
      <c r="C182" s="305" t="s">
        <v>576</v>
      </c>
    </row>
    <row r="183" spans="1:3">
      <c r="A183" s="305">
        <v>181</v>
      </c>
      <c r="B183" s="304" t="s">
        <v>372</v>
      </c>
      <c r="C183" s="305" t="s">
        <v>576</v>
      </c>
    </row>
    <row r="184" spans="1:3">
      <c r="A184" s="305">
        <v>183</v>
      </c>
      <c r="B184" s="304" t="s">
        <v>373</v>
      </c>
      <c r="C184" s="305" t="s">
        <v>576</v>
      </c>
    </row>
    <row r="185" spans="1:3">
      <c r="A185" s="305">
        <v>184</v>
      </c>
      <c r="B185" s="304" t="s">
        <v>374</v>
      </c>
      <c r="C185" s="305" t="s">
        <v>576</v>
      </c>
    </row>
    <row r="186" spans="1:3">
      <c r="A186" s="305">
        <v>195</v>
      </c>
      <c r="B186" s="304" t="s">
        <v>378</v>
      </c>
      <c r="C186" s="305" t="s">
        <v>576</v>
      </c>
    </row>
    <row r="187" spans="1:3">
      <c r="A187" s="305">
        <v>206</v>
      </c>
      <c r="B187" s="304" t="s">
        <v>390</v>
      </c>
      <c r="C187" s="305" t="s">
        <v>576</v>
      </c>
    </row>
    <row r="188" spans="1:3">
      <c r="A188" s="305">
        <v>218</v>
      </c>
      <c r="B188" s="304" t="s">
        <v>396</v>
      </c>
      <c r="C188" s="305" t="s">
        <v>576</v>
      </c>
    </row>
    <row r="189" spans="1:3">
      <c r="A189" s="305">
        <v>255</v>
      </c>
      <c r="B189" s="304" t="s">
        <v>420</v>
      </c>
      <c r="C189" s="305" t="s">
        <v>576</v>
      </c>
    </row>
    <row r="190" spans="1:3">
      <c r="A190" s="305">
        <v>337</v>
      </c>
      <c r="B190" s="304" t="s">
        <v>423</v>
      </c>
      <c r="C190" s="305" t="s">
        <v>576</v>
      </c>
    </row>
    <row r="191" spans="1:3">
      <c r="A191" s="305">
        <v>362</v>
      </c>
      <c r="B191" s="304" t="s">
        <v>400</v>
      </c>
      <c r="C191" s="305" t="s">
        <v>576</v>
      </c>
    </row>
    <row r="192" spans="1:3">
      <c r="A192" s="305">
        <v>400</v>
      </c>
      <c r="B192" s="304" t="s">
        <v>425</v>
      </c>
      <c r="C192" s="305" t="s">
        <v>576</v>
      </c>
    </row>
    <row r="193" spans="1:3">
      <c r="A193" s="305">
        <v>569</v>
      </c>
      <c r="B193" s="304" t="s">
        <v>381</v>
      </c>
      <c r="C193" s="305" t="s">
        <v>576</v>
      </c>
    </row>
    <row r="194" spans="1:3">
      <c r="A194" s="305">
        <v>574</v>
      </c>
      <c r="B194" s="304" t="s">
        <v>382</v>
      </c>
      <c r="C194" s="305" t="s">
        <v>576</v>
      </c>
    </row>
    <row r="195" spans="1:3">
      <c r="A195" s="305">
        <v>622</v>
      </c>
      <c r="B195" s="304" t="s">
        <v>402</v>
      </c>
      <c r="C195" s="305" t="s">
        <v>576</v>
      </c>
    </row>
    <row r="196" spans="1:3">
      <c r="A196" s="305">
        <v>952</v>
      </c>
      <c r="B196" s="304" t="s">
        <v>404</v>
      </c>
      <c r="C196" s="305" t="s">
        <v>576</v>
      </c>
    </row>
    <row r="197" spans="1:3">
      <c r="A197" s="305">
        <v>955</v>
      </c>
      <c r="B197" s="304" t="s">
        <v>405</v>
      </c>
      <c r="C197" s="305" t="s">
        <v>576</v>
      </c>
    </row>
    <row r="198" spans="1:3">
      <c r="A198" s="305">
        <v>956</v>
      </c>
      <c r="B198" s="304" t="s">
        <v>430</v>
      </c>
      <c r="C198" s="305" t="s">
        <v>576</v>
      </c>
    </row>
    <row r="199" spans="1:3">
      <c r="A199" s="305">
        <v>4403</v>
      </c>
      <c r="B199" s="304" t="s">
        <v>406</v>
      </c>
      <c r="C199" s="305" t="s">
        <v>576</v>
      </c>
    </row>
    <row r="200" spans="1:3">
      <c r="A200" s="305">
        <v>4406</v>
      </c>
      <c r="B200" s="304" t="s">
        <v>408</v>
      </c>
      <c r="C200" s="305" t="s">
        <v>576</v>
      </c>
    </row>
    <row r="201" spans="1:3">
      <c r="A201" s="305">
        <v>5015</v>
      </c>
      <c r="B201" s="304" t="s">
        <v>577</v>
      </c>
      <c r="C201" s="305" t="s">
        <v>576</v>
      </c>
    </row>
    <row r="202" spans="1:3">
      <c r="A202" s="305">
        <v>5020</v>
      </c>
      <c r="B202" s="304" t="s">
        <v>433</v>
      </c>
      <c r="C202" s="305" t="s">
        <v>576</v>
      </c>
    </row>
    <row r="203" spans="1:3">
      <c r="A203" s="305">
        <v>5023</v>
      </c>
      <c r="B203" s="304" t="s">
        <v>436</v>
      </c>
      <c r="C203" s="305" t="s">
        <v>576</v>
      </c>
    </row>
    <row r="204" spans="1:3">
      <c r="A204" s="305">
        <v>5029</v>
      </c>
      <c r="B204" s="304" t="s">
        <v>437</v>
      </c>
      <c r="C204" s="305" t="s">
        <v>576</v>
      </c>
    </row>
    <row r="205" spans="1:3">
      <c r="A205" s="305">
        <v>5901</v>
      </c>
      <c r="B205" s="304" t="s">
        <v>578</v>
      </c>
      <c r="C205" s="305" t="s">
        <v>576</v>
      </c>
    </row>
    <row r="206" spans="1:3">
      <c r="A206" s="305">
        <v>5902</v>
      </c>
      <c r="B206" s="304" t="s">
        <v>579</v>
      </c>
      <c r="C206" s="305" t="s">
        <v>576</v>
      </c>
    </row>
    <row r="207" spans="1:3">
      <c r="A207" s="305">
        <v>9903</v>
      </c>
      <c r="B207" s="304" t="s">
        <v>580</v>
      </c>
      <c r="C207" s="305" t="s">
        <v>576</v>
      </c>
    </row>
    <row r="208" spans="1:3">
      <c r="A208" s="305">
        <v>9904</v>
      </c>
      <c r="B208" s="304" t="s">
        <v>581</v>
      </c>
      <c r="C208" s="305" t="s">
        <v>576</v>
      </c>
    </row>
    <row r="209" spans="1:3">
      <c r="A209" s="305">
        <v>9905</v>
      </c>
      <c r="B209" s="304" t="s">
        <v>582</v>
      </c>
      <c r="C209" s="305" t="s">
        <v>576</v>
      </c>
    </row>
    <row r="210" spans="1:3">
      <c r="A210" s="305">
        <v>9908</v>
      </c>
      <c r="B210" s="304" t="s">
        <v>583</v>
      </c>
      <c r="C210" s="305" t="s">
        <v>576</v>
      </c>
    </row>
    <row r="211" spans="1:3">
      <c r="A211" s="305">
        <v>9999</v>
      </c>
      <c r="B211" s="304" t="s">
        <v>584</v>
      </c>
      <c r="C211" s="305" t="s">
        <v>576</v>
      </c>
    </row>
    <row r="212" spans="1:3">
      <c r="A212" s="305">
        <v>12</v>
      </c>
      <c r="B212" s="304" t="s">
        <v>585</v>
      </c>
      <c r="C212" s="305" t="s">
        <v>586</v>
      </c>
    </row>
    <row r="213" spans="1:3">
      <c r="A213" s="305">
        <v>40</v>
      </c>
      <c r="B213" s="304" t="s">
        <v>587</v>
      </c>
      <c r="C213" s="305" t="s">
        <v>586</v>
      </c>
    </row>
    <row r="214" spans="1:3">
      <c r="A214" s="305">
        <v>66</v>
      </c>
      <c r="B214" s="304" t="s">
        <v>588</v>
      </c>
      <c r="C214" s="305" t="s">
        <v>586</v>
      </c>
    </row>
    <row r="215" spans="1:3">
      <c r="A215" s="305">
        <v>69</v>
      </c>
      <c r="B215" s="304" t="s">
        <v>589</v>
      </c>
      <c r="C215" s="305" t="s">
        <v>586</v>
      </c>
    </row>
    <row r="216" spans="1:3">
      <c r="A216" s="305">
        <v>70</v>
      </c>
      <c r="B216" s="304" t="s">
        <v>590</v>
      </c>
      <c r="C216" s="305" t="s">
        <v>586</v>
      </c>
    </row>
    <row r="217" spans="1:3">
      <c r="A217" s="305">
        <v>73</v>
      </c>
      <c r="B217" s="304" t="s">
        <v>591</v>
      </c>
      <c r="C217" s="305" t="s">
        <v>586</v>
      </c>
    </row>
    <row r="218" spans="1:3">
      <c r="A218" s="305">
        <v>82</v>
      </c>
      <c r="B218" s="304" t="s">
        <v>592</v>
      </c>
      <c r="C218" s="305" t="s">
        <v>586</v>
      </c>
    </row>
    <row r="219" spans="1:3">
      <c r="A219" s="305">
        <v>90</v>
      </c>
      <c r="B219" s="304" t="s">
        <v>593</v>
      </c>
      <c r="C219" s="305" t="s">
        <v>586</v>
      </c>
    </row>
    <row r="220" spans="1:3">
      <c r="A220" s="305">
        <v>98</v>
      </c>
      <c r="B220" s="304" t="s">
        <v>594</v>
      </c>
      <c r="C220" s="305" t="s">
        <v>586</v>
      </c>
    </row>
    <row r="221" spans="1:3">
      <c r="A221" s="305">
        <v>102</v>
      </c>
      <c r="B221" s="304" t="s">
        <v>595</v>
      </c>
      <c r="C221" s="305" t="s">
        <v>586</v>
      </c>
    </row>
    <row r="222" spans="1:3">
      <c r="A222" s="305">
        <v>113</v>
      </c>
      <c r="B222" s="304" t="s">
        <v>596</v>
      </c>
      <c r="C222" s="305" t="s">
        <v>586</v>
      </c>
    </row>
    <row r="223" spans="1:3">
      <c r="A223" s="305">
        <v>116</v>
      </c>
      <c r="B223" s="304" t="s">
        <v>597</v>
      </c>
      <c r="C223" s="305" t="s">
        <v>586</v>
      </c>
    </row>
    <row r="224" spans="1:3">
      <c r="A224" s="305">
        <v>124</v>
      </c>
      <c r="B224" s="304" t="s">
        <v>598</v>
      </c>
      <c r="C224" s="305" t="s">
        <v>586</v>
      </c>
    </row>
    <row r="225" spans="1:3">
      <c r="A225" s="305">
        <v>139</v>
      </c>
      <c r="B225" s="304" t="s">
        <v>599</v>
      </c>
      <c r="C225" s="305" t="s">
        <v>586</v>
      </c>
    </row>
    <row r="226" spans="1:3">
      <c r="A226" s="305">
        <v>150</v>
      </c>
      <c r="B226" s="304" t="s">
        <v>600</v>
      </c>
      <c r="C226" s="305" t="s">
        <v>586</v>
      </c>
    </row>
    <row r="227" spans="1:3">
      <c r="A227" s="305">
        <v>158</v>
      </c>
      <c r="B227" s="304" t="s">
        <v>601</v>
      </c>
      <c r="C227" s="305" t="s">
        <v>586</v>
      </c>
    </row>
    <row r="228" spans="1:3">
      <c r="A228" s="305">
        <v>160</v>
      </c>
      <c r="B228" s="304" t="s">
        <v>602</v>
      </c>
      <c r="C228" s="305" t="s">
        <v>586</v>
      </c>
    </row>
    <row r="229" spans="1:3">
      <c r="A229" s="305">
        <v>402</v>
      </c>
      <c r="B229" s="304" t="s">
        <v>603</v>
      </c>
      <c r="C229" s="305" t="s">
        <v>586</v>
      </c>
    </row>
    <row r="230" spans="1:3">
      <c r="A230" s="305">
        <v>4455</v>
      </c>
      <c r="B230" s="304" t="s">
        <v>604</v>
      </c>
      <c r="C230" s="305" t="s">
        <v>586</v>
      </c>
    </row>
    <row r="231" spans="1:3">
      <c r="A231" s="305">
        <v>6003</v>
      </c>
      <c r="B231" s="304" t="s">
        <v>605</v>
      </c>
      <c r="C231" s="305" t="s">
        <v>586</v>
      </c>
    </row>
    <row r="232" spans="1:3">
      <c r="A232" s="305">
        <v>9</v>
      </c>
      <c r="B232" s="304" t="s">
        <v>606</v>
      </c>
      <c r="C232" s="305" t="s">
        <v>607</v>
      </c>
    </row>
    <row r="233" spans="1:3">
      <c r="A233" s="305">
        <v>10</v>
      </c>
      <c r="B233" s="304" t="s">
        <v>608</v>
      </c>
      <c r="C233" s="305" t="s">
        <v>607</v>
      </c>
    </row>
    <row r="234" spans="1:3">
      <c r="A234" s="305">
        <v>11</v>
      </c>
      <c r="B234" s="304" t="s">
        <v>609</v>
      </c>
      <c r="C234" s="305" t="s">
        <v>607</v>
      </c>
    </row>
    <row r="235" spans="1:3">
      <c r="A235" s="305">
        <v>14</v>
      </c>
      <c r="B235" s="304" t="s">
        <v>610</v>
      </c>
      <c r="C235" s="305" t="s">
        <v>607</v>
      </c>
    </row>
    <row r="236" spans="1:3">
      <c r="A236" s="305">
        <v>19</v>
      </c>
      <c r="B236" s="304" t="s">
        <v>611</v>
      </c>
      <c r="C236" s="305" t="s">
        <v>607</v>
      </c>
    </row>
    <row r="237" spans="1:3">
      <c r="A237" s="305">
        <v>23</v>
      </c>
      <c r="B237" s="304" t="s">
        <v>612</v>
      </c>
      <c r="C237" s="305" t="s">
        <v>607</v>
      </c>
    </row>
    <row r="238" spans="1:3">
      <c r="A238" s="305">
        <v>25</v>
      </c>
      <c r="B238" s="304" t="s">
        <v>613</v>
      </c>
      <c r="C238" s="305" t="s">
        <v>607</v>
      </c>
    </row>
    <row r="239" spans="1:3">
      <c r="A239" s="305">
        <v>28</v>
      </c>
      <c r="B239" s="304" t="s">
        <v>614</v>
      </c>
      <c r="C239" s="305" t="s">
        <v>607</v>
      </c>
    </row>
    <row r="240" spans="1:3">
      <c r="A240" s="305">
        <v>34</v>
      </c>
      <c r="B240" s="304" t="s">
        <v>615</v>
      </c>
      <c r="C240" s="305" t="s">
        <v>607</v>
      </c>
    </row>
    <row r="241" spans="1:3">
      <c r="A241" s="305">
        <v>35</v>
      </c>
      <c r="B241" s="304" t="s">
        <v>616</v>
      </c>
      <c r="C241" s="305" t="s">
        <v>607</v>
      </c>
    </row>
    <row r="242" spans="1:3">
      <c r="A242" s="305">
        <v>36</v>
      </c>
      <c r="B242" s="304" t="s">
        <v>617</v>
      </c>
      <c r="C242" s="305" t="s">
        <v>607</v>
      </c>
    </row>
    <row r="243" spans="1:3">
      <c r="A243" s="305">
        <v>37</v>
      </c>
      <c r="B243" s="304" t="s">
        <v>618</v>
      </c>
      <c r="C243" s="305" t="s">
        <v>607</v>
      </c>
    </row>
    <row r="244" spans="1:3">
      <c r="A244" s="305">
        <v>42</v>
      </c>
      <c r="B244" s="304" t="s">
        <v>619</v>
      </c>
      <c r="C244" s="305" t="s">
        <v>607</v>
      </c>
    </row>
    <row r="245" spans="1:3">
      <c r="A245" s="305">
        <v>45</v>
      </c>
      <c r="B245" s="304" t="s">
        <v>620</v>
      </c>
      <c r="C245" s="305" t="s">
        <v>607</v>
      </c>
    </row>
    <row r="246" spans="1:3">
      <c r="A246" s="305">
        <v>48</v>
      </c>
      <c r="B246" s="304" t="s">
        <v>621</v>
      </c>
      <c r="C246" s="305" t="s">
        <v>607</v>
      </c>
    </row>
    <row r="247" spans="1:3">
      <c r="A247" s="305">
        <v>51</v>
      </c>
      <c r="B247" s="304" t="s">
        <v>622</v>
      </c>
      <c r="C247" s="305" t="s">
        <v>607</v>
      </c>
    </row>
    <row r="248" spans="1:3">
      <c r="A248" s="305">
        <v>53</v>
      </c>
      <c r="B248" s="304" t="s">
        <v>623</v>
      </c>
      <c r="C248" s="305" t="s">
        <v>607</v>
      </c>
    </row>
    <row r="249" spans="1:3">
      <c r="A249" s="305">
        <v>57</v>
      </c>
      <c r="B249" s="304" t="s">
        <v>624</v>
      </c>
      <c r="C249" s="305" t="s">
        <v>607</v>
      </c>
    </row>
    <row r="250" spans="1:3">
      <c r="A250" s="305">
        <v>59</v>
      </c>
      <c r="B250" s="304" t="s">
        <v>625</v>
      </c>
      <c r="C250" s="305" t="s">
        <v>607</v>
      </c>
    </row>
    <row r="251" spans="1:3">
      <c r="A251" s="305">
        <v>60</v>
      </c>
      <c r="B251" s="304" t="s">
        <v>626</v>
      </c>
      <c r="C251" s="305" t="s">
        <v>607</v>
      </c>
    </row>
    <row r="252" spans="1:3">
      <c r="A252" s="305">
        <v>61</v>
      </c>
      <c r="B252" s="304" t="s">
        <v>627</v>
      </c>
      <c r="C252" s="305" t="s">
        <v>607</v>
      </c>
    </row>
    <row r="253" spans="1:3">
      <c r="A253" s="305">
        <v>62</v>
      </c>
      <c r="B253" s="304" t="s">
        <v>628</v>
      </c>
      <c r="C253" s="305" t="s">
        <v>607</v>
      </c>
    </row>
    <row r="254" spans="1:3">
      <c r="A254" s="305">
        <v>63</v>
      </c>
      <c r="B254" s="304" t="s">
        <v>629</v>
      </c>
      <c r="C254" s="305" t="s">
        <v>607</v>
      </c>
    </row>
    <row r="255" spans="1:3">
      <c r="A255" s="305">
        <v>72</v>
      </c>
      <c r="B255" s="304" t="s">
        <v>630</v>
      </c>
      <c r="C255" s="305" t="s">
        <v>607</v>
      </c>
    </row>
    <row r="256" spans="1:3">
      <c r="A256" s="305">
        <v>76</v>
      </c>
      <c r="B256" s="304" t="s">
        <v>631</v>
      </c>
      <c r="C256" s="305" t="s">
        <v>607</v>
      </c>
    </row>
    <row r="257" spans="1:3">
      <c r="A257" s="305">
        <v>126</v>
      </c>
      <c r="B257" s="304" t="s">
        <v>632</v>
      </c>
      <c r="C257" s="305" t="s">
        <v>607</v>
      </c>
    </row>
    <row r="258" spans="1:3">
      <c r="A258" s="305">
        <v>138</v>
      </c>
      <c r="B258" s="304" t="s">
        <v>633</v>
      </c>
      <c r="C258" s="305" t="s">
        <v>607</v>
      </c>
    </row>
    <row r="259" spans="1:3">
      <c r="A259" s="305">
        <v>143</v>
      </c>
      <c r="B259" s="304" t="s">
        <v>634</v>
      </c>
      <c r="C259" s="305" t="s">
        <v>607</v>
      </c>
    </row>
    <row r="260" spans="1:3">
      <c r="A260" s="305">
        <v>149</v>
      </c>
      <c r="B260" s="304" t="s">
        <v>635</v>
      </c>
      <c r="C260" s="305" t="s">
        <v>607</v>
      </c>
    </row>
    <row r="261" spans="1:3">
      <c r="A261" s="305">
        <v>151</v>
      </c>
      <c r="B261" s="304" t="s">
        <v>636</v>
      </c>
      <c r="C261" s="305" t="s">
        <v>607</v>
      </c>
    </row>
    <row r="262" spans="1:3">
      <c r="A262" s="305">
        <v>155</v>
      </c>
      <c r="B262" s="304" t="s">
        <v>637</v>
      </c>
      <c r="C262" s="305" t="s">
        <v>607</v>
      </c>
    </row>
    <row r="263" spans="1:3">
      <c r="A263" s="305">
        <v>156</v>
      </c>
      <c r="B263" s="304" t="s">
        <v>638</v>
      </c>
      <c r="C263" s="305" t="s">
        <v>607</v>
      </c>
    </row>
    <row r="264" spans="1:3">
      <c r="A264" s="305">
        <v>157</v>
      </c>
      <c r="B264" s="304" t="s">
        <v>639</v>
      </c>
      <c r="C264" s="305" t="s">
        <v>607</v>
      </c>
    </row>
    <row r="265" spans="1:3">
      <c r="A265" s="305">
        <v>5909</v>
      </c>
      <c r="B265" s="304" t="s">
        <v>640</v>
      </c>
      <c r="C265" s="305" t="s">
        <v>607</v>
      </c>
    </row>
    <row r="266" spans="1:3">
      <c r="A266" s="305">
        <v>15</v>
      </c>
      <c r="B266" s="304" t="s">
        <v>641</v>
      </c>
      <c r="C266" s="305" t="s">
        <v>642</v>
      </c>
    </row>
    <row r="267" spans="1:3">
      <c r="A267" s="305">
        <v>26</v>
      </c>
      <c r="B267" s="304" t="s">
        <v>643</v>
      </c>
      <c r="C267" s="305" t="s">
        <v>642</v>
      </c>
    </row>
    <row r="268" spans="1:3">
      <c r="A268" s="305">
        <v>32</v>
      </c>
      <c r="B268" s="304" t="s">
        <v>644</v>
      </c>
      <c r="C268" s="305" t="s">
        <v>642</v>
      </c>
    </row>
    <row r="269" spans="1:3">
      <c r="A269" s="305">
        <v>39</v>
      </c>
      <c r="B269" s="304" t="s">
        <v>645</v>
      </c>
      <c r="C269" s="305" t="s">
        <v>642</v>
      </c>
    </row>
    <row r="270" spans="1:3">
      <c r="A270" s="305">
        <v>44</v>
      </c>
      <c r="B270" s="304" t="s">
        <v>646</v>
      </c>
      <c r="C270" s="305" t="s">
        <v>642</v>
      </c>
    </row>
    <row r="271" spans="1:3">
      <c r="A271" s="305">
        <v>47</v>
      </c>
      <c r="B271" s="304" t="s">
        <v>647</v>
      </c>
      <c r="C271" s="305" t="s">
        <v>642</v>
      </c>
    </row>
    <row r="272" spans="1:3">
      <c r="A272" s="305">
        <v>52</v>
      </c>
      <c r="B272" s="304" t="s">
        <v>564</v>
      </c>
      <c r="C272" s="305" t="s">
        <v>642</v>
      </c>
    </row>
    <row r="273" spans="1:3">
      <c r="A273" s="305">
        <v>55</v>
      </c>
      <c r="B273" s="304" t="s">
        <v>648</v>
      </c>
      <c r="C273" s="305" t="s">
        <v>642</v>
      </c>
    </row>
    <row r="274" spans="1:3">
      <c r="A274" s="305">
        <v>58</v>
      </c>
      <c r="B274" s="304" t="s">
        <v>649</v>
      </c>
      <c r="C274" s="305" t="s">
        <v>642</v>
      </c>
    </row>
    <row r="275" spans="1:3">
      <c r="A275" s="305">
        <v>65</v>
      </c>
      <c r="B275" s="304" t="s">
        <v>650</v>
      </c>
      <c r="C275" s="305" t="s">
        <v>642</v>
      </c>
    </row>
    <row r="276" spans="1:3">
      <c r="A276" s="305">
        <v>68</v>
      </c>
      <c r="B276" s="304" t="s">
        <v>651</v>
      </c>
      <c r="C276" s="305" t="s">
        <v>642</v>
      </c>
    </row>
    <row r="277" spans="1:3">
      <c r="A277" s="305">
        <v>75</v>
      </c>
      <c r="B277" s="304" t="s">
        <v>652</v>
      </c>
      <c r="C277" s="305" t="s">
        <v>642</v>
      </c>
    </row>
    <row r="278" spans="1:3">
      <c r="A278" s="305">
        <v>81</v>
      </c>
      <c r="B278" s="304" t="s">
        <v>653</v>
      </c>
      <c r="C278" s="305" t="s">
        <v>642</v>
      </c>
    </row>
    <row r="279" spans="1:3">
      <c r="A279" s="305">
        <v>86</v>
      </c>
      <c r="B279" s="304" t="s">
        <v>654</v>
      </c>
      <c r="C279" s="305" t="s">
        <v>642</v>
      </c>
    </row>
    <row r="280" spans="1:3">
      <c r="A280" s="305">
        <v>91</v>
      </c>
      <c r="B280" s="304" t="s">
        <v>655</v>
      </c>
      <c r="C280" s="305" t="s">
        <v>642</v>
      </c>
    </row>
    <row r="281" spans="1:3">
      <c r="A281" s="305">
        <v>94</v>
      </c>
      <c r="B281" s="304" t="s">
        <v>656</v>
      </c>
      <c r="C281" s="305" t="s">
        <v>642</v>
      </c>
    </row>
    <row r="282" spans="1:3">
      <c r="A282" s="305">
        <v>96</v>
      </c>
      <c r="B282" s="304" t="s">
        <v>657</v>
      </c>
      <c r="C282" s="305" t="s">
        <v>642</v>
      </c>
    </row>
    <row r="283" spans="1:3">
      <c r="A283" s="305">
        <v>101</v>
      </c>
      <c r="B283" s="304" t="s">
        <v>658</v>
      </c>
      <c r="C283" s="305" t="s">
        <v>642</v>
      </c>
    </row>
    <row r="284" spans="1:3">
      <c r="A284" s="305">
        <v>110</v>
      </c>
      <c r="B284" s="304" t="s">
        <v>659</v>
      </c>
      <c r="C284" s="305" t="s">
        <v>642</v>
      </c>
    </row>
    <row r="285" spans="1:3">
      <c r="A285" s="305">
        <v>129</v>
      </c>
      <c r="B285" s="304" t="s">
        <v>660</v>
      </c>
      <c r="C285" s="305" t="s">
        <v>642</v>
      </c>
    </row>
    <row r="286" spans="1:3">
      <c r="A286" s="305">
        <v>131</v>
      </c>
      <c r="B286" s="304" t="s">
        <v>661</v>
      </c>
      <c r="C286" s="305" t="s">
        <v>642</v>
      </c>
    </row>
    <row r="287" spans="1:3">
      <c r="A287" s="305">
        <v>144</v>
      </c>
      <c r="B287" s="304" t="s">
        <v>662</v>
      </c>
      <c r="C287" s="305" t="s">
        <v>642</v>
      </c>
    </row>
    <row r="288" spans="1:3">
      <c r="A288" s="305">
        <v>145</v>
      </c>
      <c r="B288" s="304" t="s">
        <v>663</v>
      </c>
      <c r="C288" s="305" t="s">
        <v>642</v>
      </c>
    </row>
    <row r="289" spans="1:3">
      <c r="A289" s="305">
        <v>147</v>
      </c>
      <c r="B289" s="304" t="s">
        <v>664</v>
      </c>
      <c r="C289" s="305" t="s">
        <v>642</v>
      </c>
    </row>
    <row r="290" spans="1:3">
      <c r="A290" s="305">
        <v>161</v>
      </c>
      <c r="B290" s="304" t="s">
        <v>665</v>
      </c>
      <c r="C290" s="305" t="s">
        <v>642</v>
      </c>
    </row>
    <row r="291" spans="1:3">
      <c r="A291" s="305">
        <v>4401</v>
      </c>
      <c r="B291" s="304" t="s">
        <v>666</v>
      </c>
      <c r="C291" s="305" t="s">
        <v>642</v>
      </c>
    </row>
    <row r="292" spans="1:3">
      <c r="A292" s="305">
        <v>5032</v>
      </c>
      <c r="B292" s="304" t="s">
        <v>667</v>
      </c>
      <c r="C292" s="305" t="s">
        <v>642</v>
      </c>
    </row>
    <row r="293" spans="1:3">
      <c r="A293" s="305">
        <v>5050</v>
      </c>
      <c r="B293" s="304" t="s">
        <v>668</v>
      </c>
      <c r="C293" s="305" t="s">
        <v>642</v>
      </c>
    </row>
    <row r="294" spans="1:3">
      <c r="A294" s="305">
        <v>3</v>
      </c>
      <c r="B294" s="304" t="s">
        <v>669</v>
      </c>
      <c r="C294" s="305" t="s">
        <v>670</v>
      </c>
    </row>
    <row r="295" spans="1:3">
      <c r="A295" s="305">
        <v>7</v>
      </c>
      <c r="B295" s="304" t="s">
        <v>671</v>
      </c>
      <c r="C295" s="305" t="s">
        <v>670</v>
      </c>
    </row>
    <row r="296" spans="1:3">
      <c r="A296" s="305">
        <v>100</v>
      </c>
      <c r="B296" s="304" t="s">
        <v>672</v>
      </c>
      <c r="C296" s="305" t="s">
        <v>670</v>
      </c>
    </row>
    <row r="297" spans="1:3">
      <c r="A297" s="305">
        <v>103</v>
      </c>
      <c r="B297" s="304" t="s">
        <v>673</v>
      </c>
      <c r="C297" s="305" t="s">
        <v>670</v>
      </c>
    </row>
    <row r="298" spans="1:3">
      <c r="A298" s="305">
        <v>105</v>
      </c>
      <c r="B298" s="304" t="s">
        <v>674</v>
      </c>
      <c r="C298" s="305" t="s">
        <v>670</v>
      </c>
    </row>
    <row r="299" spans="1:3">
      <c r="A299" s="305">
        <v>106</v>
      </c>
      <c r="B299" s="304" t="s">
        <v>675</v>
      </c>
      <c r="C299" s="305" t="s">
        <v>670</v>
      </c>
    </row>
    <row r="300" spans="1:3">
      <c r="A300" s="305">
        <v>107</v>
      </c>
      <c r="B300" s="304" t="s">
        <v>676</v>
      </c>
      <c r="C300" s="305" t="s">
        <v>670</v>
      </c>
    </row>
    <row r="301" spans="1:3">
      <c r="A301" s="305">
        <v>108</v>
      </c>
      <c r="B301" s="304" t="s">
        <v>677</v>
      </c>
      <c r="C301" s="305" t="s">
        <v>670</v>
      </c>
    </row>
    <row r="302" spans="1:3">
      <c r="A302" s="305">
        <v>112</v>
      </c>
      <c r="B302" s="304" t="s">
        <v>678</v>
      </c>
      <c r="C302" s="305" t="s">
        <v>670</v>
      </c>
    </row>
    <row r="303" spans="1:3">
      <c r="A303" s="305">
        <v>114</v>
      </c>
      <c r="B303" s="304" t="s">
        <v>679</v>
      </c>
      <c r="C303" s="305" t="s">
        <v>670</v>
      </c>
    </row>
    <row r="304" spans="1:3">
      <c r="A304" s="305">
        <v>115</v>
      </c>
      <c r="B304" s="304" t="s">
        <v>680</v>
      </c>
      <c r="C304" s="305" t="s">
        <v>670</v>
      </c>
    </row>
    <row r="305" spans="1:3">
      <c r="A305" s="305">
        <v>118</v>
      </c>
      <c r="B305" s="304" t="s">
        <v>681</v>
      </c>
      <c r="C305" s="305" t="s">
        <v>670</v>
      </c>
    </row>
    <row r="306" spans="1:3">
      <c r="A306" s="305">
        <v>119</v>
      </c>
      <c r="B306" s="304" t="s">
        <v>682</v>
      </c>
      <c r="C306" s="305" t="s">
        <v>670</v>
      </c>
    </row>
    <row r="307" spans="1:3">
      <c r="A307" s="305">
        <v>121</v>
      </c>
      <c r="B307" s="304" t="s">
        <v>683</v>
      </c>
      <c r="C307" s="305" t="s">
        <v>670</v>
      </c>
    </row>
    <row r="308" spans="1:3">
      <c r="A308" s="305">
        <v>127</v>
      </c>
      <c r="B308" s="304" t="s">
        <v>684</v>
      </c>
      <c r="C308" s="305" t="s">
        <v>670</v>
      </c>
    </row>
    <row r="309" spans="1:3">
      <c r="A309" s="305">
        <v>132</v>
      </c>
      <c r="B309" s="304" t="s">
        <v>685</v>
      </c>
      <c r="C309" s="305" t="s">
        <v>670</v>
      </c>
    </row>
    <row r="310" spans="1:3">
      <c r="A310" s="305">
        <v>136</v>
      </c>
      <c r="B310" s="304" t="s">
        <v>686</v>
      </c>
      <c r="C310" s="305" t="s">
        <v>670</v>
      </c>
    </row>
    <row r="311" spans="1:3">
      <c r="A311" s="305">
        <v>140</v>
      </c>
      <c r="B311" s="304" t="s">
        <v>687</v>
      </c>
      <c r="C311" s="305" t="s">
        <v>670</v>
      </c>
    </row>
    <row r="312" spans="1:3">
      <c r="A312" s="305">
        <v>141</v>
      </c>
      <c r="B312" s="304" t="s">
        <v>688</v>
      </c>
      <c r="C312" s="305" t="s">
        <v>670</v>
      </c>
    </row>
    <row r="313" spans="1:3">
      <c r="A313" s="305">
        <v>146</v>
      </c>
      <c r="B313" s="304" t="s">
        <v>689</v>
      </c>
      <c r="C313" s="305" t="s">
        <v>670</v>
      </c>
    </row>
    <row r="314" spans="1:3">
      <c r="A314" s="305">
        <v>152</v>
      </c>
      <c r="B314" s="304" t="s">
        <v>690</v>
      </c>
      <c r="C314" s="305" t="s">
        <v>670</v>
      </c>
    </row>
    <row r="315" spans="1:3">
      <c r="A315" s="305">
        <v>153</v>
      </c>
      <c r="B315" s="304" t="s">
        <v>691</v>
      </c>
      <c r="C315" s="305" t="s">
        <v>670</v>
      </c>
    </row>
    <row r="316" spans="1:3">
      <c r="A316" s="305">
        <v>16</v>
      </c>
      <c r="B316" s="304" t="s">
        <v>692</v>
      </c>
      <c r="C316" s="305" t="s">
        <v>693</v>
      </c>
    </row>
    <row r="317" spans="1:3">
      <c r="A317" s="305">
        <v>17</v>
      </c>
      <c r="B317" s="304" t="s">
        <v>694</v>
      </c>
      <c r="C317" s="305" t="s">
        <v>693</v>
      </c>
    </row>
    <row r="318" spans="1:3">
      <c r="A318" s="305">
        <v>18</v>
      </c>
      <c r="B318" s="304" t="s">
        <v>695</v>
      </c>
      <c r="C318" s="305" t="s">
        <v>693</v>
      </c>
    </row>
    <row r="319" spans="1:3">
      <c r="A319" s="305">
        <v>20</v>
      </c>
      <c r="B319" s="304" t="s">
        <v>696</v>
      </c>
      <c r="C319" s="305" t="s">
        <v>693</v>
      </c>
    </row>
    <row r="320" spans="1:3">
      <c r="A320" s="305">
        <v>27</v>
      </c>
      <c r="B320" s="304" t="s">
        <v>697</v>
      </c>
      <c r="C320" s="305" t="s">
        <v>693</v>
      </c>
    </row>
    <row r="321" spans="1:3">
      <c r="A321" s="305">
        <v>29</v>
      </c>
      <c r="B321" s="304" t="s">
        <v>698</v>
      </c>
      <c r="C321" s="305" t="s">
        <v>693</v>
      </c>
    </row>
    <row r="322" spans="1:3">
      <c r="A322" s="305">
        <v>46</v>
      </c>
      <c r="B322" s="304" t="s">
        <v>699</v>
      </c>
      <c r="C322" s="305" t="s">
        <v>693</v>
      </c>
    </row>
    <row r="323" spans="1:3">
      <c r="A323" s="305">
        <v>50</v>
      </c>
      <c r="B323" s="304" t="s">
        <v>700</v>
      </c>
      <c r="C323" s="305" t="s">
        <v>693</v>
      </c>
    </row>
    <row r="324" spans="1:3">
      <c r="A324" s="305">
        <v>54</v>
      </c>
      <c r="B324" s="304" t="s">
        <v>701</v>
      </c>
      <c r="C324" s="305" t="s">
        <v>693</v>
      </c>
    </row>
    <row r="325" spans="1:3">
      <c r="A325" s="305">
        <v>71</v>
      </c>
      <c r="B325" s="304" t="s">
        <v>702</v>
      </c>
      <c r="C325" s="305" t="s">
        <v>693</v>
      </c>
    </row>
    <row r="326" spans="1:3">
      <c r="A326" s="305">
        <v>84</v>
      </c>
      <c r="B326" s="304" t="s">
        <v>703</v>
      </c>
      <c r="C326" s="305" t="s">
        <v>693</v>
      </c>
    </row>
    <row r="327" spans="1:3">
      <c r="A327" s="305">
        <v>88</v>
      </c>
      <c r="B327" s="304" t="s">
        <v>704</v>
      </c>
      <c r="C327" s="305" t="s">
        <v>693</v>
      </c>
    </row>
    <row r="328" spans="1:3">
      <c r="A328" s="305">
        <v>95</v>
      </c>
      <c r="B328" s="304" t="s">
        <v>705</v>
      </c>
      <c r="C328" s="305" t="s">
        <v>693</v>
      </c>
    </row>
    <row r="329" spans="1:3">
      <c r="A329" s="305">
        <v>99</v>
      </c>
      <c r="B329" s="304" t="s">
        <v>706</v>
      </c>
      <c r="C329" s="305" t="s">
        <v>693</v>
      </c>
    </row>
    <row r="330" spans="1:3">
      <c r="A330" s="305">
        <v>111</v>
      </c>
      <c r="B330" s="304" t="s">
        <v>707</v>
      </c>
      <c r="C330" s="305" t="s">
        <v>693</v>
      </c>
    </row>
    <row r="331" spans="1:3">
      <c r="A331" s="305">
        <v>123</v>
      </c>
      <c r="B331" s="304" t="s">
        <v>708</v>
      </c>
      <c r="C331" s="305" t="s">
        <v>693</v>
      </c>
    </row>
    <row r="332" spans="1:3">
      <c r="A332" s="305">
        <v>134</v>
      </c>
      <c r="B332" s="304" t="s">
        <v>709</v>
      </c>
      <c r="C332" s="305" t="s">
        <v>693</v>
      </c>
    </row>
    <row r="333" spans="1:3">
      <c r="A333" s="305">
        <v>4456</v>
      </c>
      <c r="B333" s="304" t="s">
        <v>710</v>
      </c>
      <c r="C333" s="305" t="s">
        <v>693</v>
      </c>
    </row>
    <row r="334" spans="1:3">
      <c r="A334" s="305">
        <v>4350</v>
      </c>
      <c r="B334" s="304" t="s">
        <v>711</v>
      </c>
      <c r="C334" s="305" t="s">
        <v>712</v>
      </c>
    </row>
    <row r="335" spans="1:3">
      <c r="A335" s="305">
        <v>4688</v>
      </c>
      <c r="B335" s="304" t="s">
        <v>713</v>
      </c>
      <c r="C335" s="305" t="s">
        <v>712</v>
      </c>
    </row>
    <row r="336" spans="1:3">
      <c r="A336" s="305">
        <v>4704</v>
      </c>
      <c r="B336" s="304" t="s">
        <v>714</v>
      </c>
      <c r="C336" s="305" t="s">
        <v>712</v>
      </c>
    </row>
    <row r="337" spans="1:3">
      <c r="A337" s="305">
        <v>4747</v>
      </c>
      <c r="B337" s="304" t="s">
        <v>715</v>
      </c>
      <c r="C337" s="305" t="s">
        <v>712</v>
      </c>
    </row>
    <row r="338" spans="1:3">
      <c r="A338" s="305">
        <v>4913</v>
      </c>
      <c r="B338" s="304" t="s">
        <v>716</v>
      </c>
      <c r="C338" s="305" t="s">
        <v>712</v>
      </c>
    </row>
    <row r="339" spans="1:3">
      <c r="A339" s="305">
        <v>5036</v>
      </c>
      <c r="B339" s="304" t="s">
        <v>717</v>
      </c>
      <c r="C339" s="305" t="s">
        <v>712</v>
      </c>
    </row>
    <row r="340" spans="1:3">
      <c r="A340" s="305">
        <v>5037</v>
      </c>
      <c r="B340" s="304" t="s">
        <v>718</v>
      </c>
      <c r="C340" s="305" t="s">
        <v>712</v>
      </c>
    </row>
    <row r="341" spans="1:3">
      <c r="A341" s="305">
        <v>5038</v>
      </c>
      <c r="B341" s="304" t="s">
        <v>719</v>
      </c>
      <c r="C341" s="305" t="s">
        <v>712</v>
      </c>
    </row>
    <row r="342" spans="1:3">
      <c r="A342" s="305">
        <v>6001</v>
      </c>
      <c r="B342" s="304" t="s">
        <v>720</v>
      </c>
      <c r="C342" s="305" t="s">
        <v>712</v>
      </c>
    </row>
    <row r="343" spans="1:3">
      <c r="A343" s="305">
        <v>7519</v>
      </c>
      <c r="B343" s="304" t="s">
        <v>721</v>
      </c>
      <c r="C343" s="305" t="s">
        <v>712</v>
      </c>
    </row>
    <row r="344" spans="1:3">
      <c r="A344" s="305">
        <v>7610</v>
      </c>
      <c r="B344" s="304" t="s">
        <v>722</v>
      </c>
      <c r="C344" s="305" t="s">
        <v>712</v>
      </c>
    </row>
    <row r="345" spans="1:3">
      <c r="A345" s="305">
        <v>7691</v>
      </c>
      <c r="B345" s="304" t="s">
        <v>723</v>
      </c>
      <c r="C345" s="305" t="s">
        <v>712</v>
      </c>
    </row>
    <row r="346" spans="1:3">
      <c r="A346" s="305">
        <v>7694</v>
      </c>
      <c r="B346" s="304" t="s">
        <v>724</v>
      </c>
      <c r="C346" s="305" t="s">
        <v>712</v>
      </c>
    </row>
    <row r="347" spans="1:3">
      <c r="A347" s="305">
        <v>7695</v>
      </c>
      <c r="B347" s="304" t="s">
        <v>725</v>
      </c>
      <c r="C347" s="305" t="s">
        <v>712</v>
      </c>
    </row>
    <row r="348" spans="1:3">
      <c r="A348" s="305">
        <v>7697</v>
      </c>
      <c r="B348" s="304" t="s">
        <v>726</v>
      </c>
      <c r="C348" s="305" t="s">
        <v>712</v>
      </c>
    </row>
    <row r="349" spans="1:3">
      <c r="A349" s="305">
        <v>7698</v>
      </c>
      <c r="B349" s="304" t="s">
        <v>727</v>
      </c>
      <c r="C349" s="305" t="s">
        <v>712</v>
      </c>
    </row>
    <row r="350" spans="1:3">
      <c r="A350" s="305">
        <v>7700</v>
      </c>
      <c r="B350" s="304" t="s">
        <v>728</v>
      </c>
      <c r="C350" s="305" t="s">
        <v>712</v>
      </c>
    </row>
    <row r="351" spans="1:3">
      <c r="A351" s="305">
        <v>7703</v>
      </c>
      <c r="B351" s="304" t="s">
        <v>729</v>
      </c>
      <c r="C351" s="305" t="s">
        <v>712</v>
      </c>
    </row>
    <row r="352" spans="1:3">
      <c r="A352" s="305">
        <v>7704</v>
      </c>
      <c r="B352" s="304" t="s">
        <v>730</v>
      </c>
      <c r="C352" s="305" t="s">
        <v>712</v>
      </c>
    </row>
    <row r="353" spans="1:3">
      <c r="A353" s="305">
        <v>7706</v>
      </c>
      <c r="B353" s="304" t="s">
        <v>731</v>
      </c>
      <c r="C353" s="305" t="s">
        <v>712</v>
      </c>
    </row>
    <row r="354" spans="1:3">
      <c r="A354" s="305">
        <v>7707</v>
      </c>
      <c r="B354" s="304" t="s">
        <v>732</v>
      </c>
      <c r="C354" s="305" t="s">
        <v>712</v>
      </c>
    </row>
    <row r="355" spans="1:3">
      <c r="A355" s="305">
        <v>7714</v>
      </c>
      <c r="B355" s="304" t="s">
        <v>733</v>
      </c>
      <c r="C355" s="305" t="s">
        <v>712</v>
      </c>
    </row>
    <row r="356" spans="1:3">
      <c r="A356" s="305">
        <v>9352</v>
      </c>
      <c r="B356" s="304" t="s">
        <v>734</v>
      </c>
      <c r="C356" s="305" t="s">
        <v>712</v>
      </c>
    </row>
    <row r="357" spans="1:3">
      <c r="A357" s="305">
        <v>9363</v>
      </c>
      <c r="B357" s="304" t="s">
        <v>735</v>
      </c>
      <c r="C357" s="305" t="s">
        <v>712</v>
      </c>
    </row>
    <row r="358" spans="1:3">
      <c r="A358" s="305">
        <v>9365</v>
      </c>
      <c r="B358" s="304" t="s">
        <v>736</v>
      </c>
      <c r="C358" s="305" t="s">
        <v>712</v>
      </c>
    </row>
    <row r="359" spans="1:3">
      <c r="A359" s="305">
        <v>9399</v>
      </c>
      <c r="B359" s="304" t="s">
        <v>737</v>
      </c>
      <c r="C359" s="305" t="s">
        <v>712</v>
      </c>
    </row>
    <row r="360" spans="1:3">
      <c r="A360" s="305">
        <v>9900</v>
      </c>
      <c r="B360" s="304" t="s">
        <v>738</v>
      </c>
      <c r="C360" s="305" t="s">
        <v>712</v>
      </c>
    </row>
    <row r="361" spans="1:3">
      <c r="A361" s="305">
        <v>9901</v>
      </c>
      <c r="B361" s="304" t="s">
        <v>739</v>
      </c>
      <c r="C361" s="305" t="s">
        <v>712</v>
      </c>
    </row>
    <row r="362" spans="1:3">
      <c r="A362" s="305">
        <v>9906</v>
      </c>
      <c r="B362" s="304" t="s">
        <v>740</v>
      </c>
      <c r="C362" s="305" t="s">
        <v>712</v>
      </c>
    </row>
    <row r="363" spans="1:3">
      <c r="A363" s="305">
        <v>9910</v>
      </c>
      <c r="B363" s="304" t="s">
        <v>741</v>
      </c>
      <c r="C363" s="305" t="s">
        <v>712</v>
      </c>
    </row>
    <row r="364" spans="1:3">
      <c r="A364" s="305">
        <v>10424</v>
      </c>
      <c r="B364" s="304" t="s">
        <v>742</v>
      </c>
      <c r="C364" s="305" t="s">
        <v>712</v>
      </c>
    </row>
    <row r="365" spans="1:3">
      <c r="A365" s="305">
        <v>5018</v>
      </c>
      <c r="B365" s="304" t="s">
        <v>743</v>
      </c>
      <c r="C365" s="305" t="s">
        <v>744</v>
      </c>
    </row>
    <row r="366" spans="1:3">
      <c r="A366" s="305">
        <v>5030</v>
      </c>
      <c r="B366" s="304" t="s">
        <v>745</v>
      </c>
      <c r="C366" s="305" t="s">
        <v>744</v>
      </c>
    </row>
    <row r="367" spans="1:3">
      <c r="A367" s="305">
        <v>5035</v>
      </c>
      <c r="B367" s="304" t="s">
        <v>746</v>
      </c>
      <c r="C367" s="305" t="s">
        <v>744</v>
      </c>
    </row>
    <row r="368" spans="1:3">
      <c r="A368" s="305">
        <v>5700</v>
      </c>
      <c r="B368" s="304" t="s">
        <v>747</v>
      </c>
      <c r="C368" s="305" t="s">
        <v>744</v>
      </c>
    </row>
    <row r="369" spans="1:3">
      <c r="A369" s="305">
        <v>5701</v>
      </c>
      <c r="B369" s="304" t="s">
        <v>748</v>
      </c>
      <c r="C369" s="305" t="s">
        <v>744</v>
      </c>
    </row>
    <row r="370" spans="1:3">
      <c r="A370" s="305">
        <v>7650</v>
      </c>
      <c r="B370" s="304" t="s">
        <v>749</v>
      </c>
      <c r="C370" s="305" t="s">
        <v>744</v>
      </c>
    </row>
    <row r="371" spans="1:3">
      <c r="A371" s="305">
        <v>7651</v>
      </c>
      <c r="B371" s="304" t="s">
        <v>750</v>
      </c>
      <c r="C371" s="305" t="s">
        <v>744</v>
      </c>
    </row>
    <row r="372" spans="1:3">
      <c r="A372" s="305">
        <v>7653</v>
      </c>
      <c r="B372" s="304" t="s">
        <v>751</v>
      </c>
      <c r="C372" s="305" t="s">
        <v>744</v>
      </c>
    </row>
    <row r="373" spans="1:3">
      <c r="A373" s="305">
        <v>7656</v>
      </c>
      <c r="B373" s="304" t="s">
        <v>752</v>
      </c>
      <c r="C373" s="305" t="s">
        <v>744</v>
      </c>
    </row>
    <row r="374" spans="1:3">
      <c r="A374" s="305">
        <v>7657</v>
      </c>
      <c r="B374" s="304" t="s">
        <v>753</v>
      </c>
      <c r="C374" s="305" t="s">
        <v>744</v>
      </c>
    </row>
    <row r="375" spans="1:3">
      <c r="A375" s="305">
        <v>7658</v>
      </c>
      <c r="B375" s="304" t="s">
        <v>754</v>
      </c>
      <c r="C375" s="305" t="s">
        <v>744</v>
      </c>
    </row>
    <row r="376" spans="1:3">
      <c r="A376" s="305">
        <v>7660</v>
      </c>
      <c r="B376" s="304" t="s">
        <v>755</v>
      </c>
      <c r="C376" s="305" t="s">
        <v>744</v>
      </c>
    </row>
    <row r="377" spans="1:3">
      <c r="A377" s="305">
        <v>7661</v>
      </c>
      <c r="B377" s="304" t="s">
        <v>756</v>
      </c>
      <c r="C377" s="305" t="s">
        <v>744</v>
      </c>
    </row>
    <row r="378" spans="1:3">
      <c r="A378" s="305">
        <v>7662</v>
      </c>
      <c r="B378" s="304" t="s">
        <v>757</v>
      </c>
      <c r="C378" s="305" t="s">
        <v>744</v>
      </c>
    </row>
    <row r="379" spans="1:3">
      <c r="A379" s="305">
        <v>7664</v>
      </c>
      <c r="B379" s="304" t="s">
        <v>758</v>
      </c>
      <c r="C379" s="305" t="s">
        <v>744</v>
      </c>
    </row>
    <row r="380" spans="1:3">
      <c r="A380" s="305">
        <v>7668</v>
      </c>
      <c r="B380" s="304" t="s">
        <v>759</v>
      </c>
      <c r="C380" s="305" t="s">
        <v>744</v>
      </c>
    </row>
    <row r="381" spans="1:3">
      <c r="A381" s="305">
        <v>7669</v>
      </c>
      <c r="B381" s="304" t="s">
        <v>760</v>
      </c>
      <c r="C381" s="305" t="s">
        <v>744</v>
      </c>
    </row>
    <row r="382" spans="1:3">
      <c r="A382" s="305">
        <v>7670</v>
      </c>
      <c r="B382" s="304" t="s">
        <v>761</v>
      </c>
      <c r="C382" s="305" t="s">
        <v>744</v>
      </c>
    </row>
    <row r="383" spans="1:3">
      <c r="A383" s="305">
        <v>7671</v>
      </c>
      <c r="B383" s="304" t="s">
        <v>762</v>
      </c>
      <c r="C383" s="305" t="s">
        <v>744</v>
      </c>
    </row>
    <row r="384" spans="1:3">
      <c r="A384" s="305">
        <v>7672</v>
      </c>
      <c r="B384" s="304" t="s">
        <v>763</v>
      </c>
      <c r="C384" s="305" t="s">
        <v>744</v>
      </c>
    </row>
    <row r="385" spans="1:3">
      <c r="A385" s="305">
        <v>7673</v>
      </c>
      <c r="B385" s="304" t="s">
        <v>764</v>
      </c>
      <c r="C385" s="305" t="s">
        <v>744</v>
      </c>
    </row>
    <row r="386" spans="1:3">
      <c r="A386" s="305">
        <v>7674</v>
      </c>
      <c r="B386" s="304" t="s">
        <v>765</v>
      </c>
      <c r="C386" s="305" t="s">
        <v>744</v>
      </c>
    </row>
    <row r="387" spans="1:3">
      <c r="A387" s="305">
        <v>7675</v>
      </c>
      <c r="B387" s="304" t="s">
        <v>766</v>
      </c>
      <c r="C387" s="305" t="s">
        <v>744</v>
      </c>
    </row>
    <row r="388" spans="1:3">
      <c r="A388" s="305">
        <v>7676</v>
      </c>
      <c r="B388" s="304" t="s">
        <v>767</v>
      </c>
      <c r="C388" s="305" t="s">
        <v>744</v>
      </c>
    </row>
    <row r="389" spans="1:3">
      <c r="A389" s="305">
        <v>7677</v>
      </c>
      <c r="B389" s="304" t="s">
        <v>768</v>
      </c>
      <c r="C389" s="305" t="s">
        <v>744</v>
      </c>
    </row>
    <row r="390" spans="1:3">
      <c r="A390" s="305">
        <v>7682</v>
      </c>
      <c r="B390" s="304" t="s">
        <v>769</v>
      </c>
      <c r="C390" s="305" t="s">
        <v>744</v>
      </c>
    </row>
    <row r="391" spans="1:3">
      <c r="A391" s="305">
        <v>7686</v>
      </c>
      <c r="B391" s="304" t="s">
        <v>770</v>
      </c>
      <c r="C391" s="305" t="s">
        <v>744</v>
      </c>
    </row>
    <row r="392" spans="1:3">
      <c r="A392" s="305">
        <v>7687</v>
      </c>
      <c r="B392" s="304" t="s">
        <v>771</v>
      </c>
      <c r="C392" s="305" t="s">
        <v>744</v>
      </c>
    </row>
    <row r="393" spans="1:3">
      <c r="A393" s="305">
        <v>7688</v>
      </c>
      <c r="B393" s="304" t="s">
        <v>772</v>
      </c>
      <c r="C393" s="305" t="s">
        <v>744</v>
      </c>
    </row>
    <row r="394" spans="1:3">
      <c r="A394" s="305">
        <v>7690</v>
      </c>
      <c r="B394" s="304" t="s">
        <v>773</v>
      </c>
      <c r="C394" s="305" t="s">
        <v>744</v>
      </c>
    </row>
    <row r="395" spans="1:3">
      <c r="A395" s="305">
        <v>8821</v>
      </c>
      <c r="B395" s="304" t="s">
        <v>774</v>
      </c>
      <c r="C395" s="305" t="s">
        <v>744</v>
      </c>
    </row>
    <row r="396" spans="1:3">
      <c r="A396" s="305">
        <v>9128</v>
      </c>
      <c r="B396" s="304" t="s">
        <v>775</v>
      </c>
      <c r="C396" s="305" t="s">
        <v>744</v>
      </c>
    </row>
    <row r="397" spans="1:3">
      <c r="A397" s="305">
        <v>9373</v>
      </c>
      <c r="B397" s="304" t="s">
        <v>776</v>
      </c>
      <c r="C397" s="305" t="s">
        <v>744</v>
      </c>
    </row>
    <row r="398" spans="1:3">
      <c r="A398" s="305">
        <v>9393</v>
      </c>
      <c r="B398" s="304" t="s">
        <v>777</v>
      </c>
      <c r="C398" s="305" t="s">
        <v>744</v>
      </c>
    </row>
    <row r="399" spans="1:3">
      <c r="A399" s="305">
        <v>5007</v>
      </c>
      <c r="B399" s="304" t="s">
        <v>778</v>
      </c>
      <c r="C399" s="305" t="s">
        <v>779</v>
      </c>
    </row>
    <row r="400" spans="1:3">
      <c r="A400" s="305">
        <v>5016</v>
      </c>
      <c r="B400" s="304" t="s">
        <v>780</v>
      </c>
      <c r="C400" s="305" t="s">
        <v>779</v>
      </c>
    </row>
    <row r="401" spans="1:3">
      <c r="A401" s="305">
        <v>7616</v>
      </c>
      <c r="B401" s="304" t="s">
        <v>781</v>
      </c>
      <c r="C401" s="305" t="s">
        <v>779</v>
      </c>
    </row>
    <row r="402" spans="1:3">
      <c r="A402" s="305">
        <v>7618</v>
      </c>
      <c r="B402" s="304" t="s">
        <v>782</v>
      </c>
      <c r="C402" s="305" t="s">
        <v>779</v>
      </c>
    </row>
    <row r="403" spans="1:3">
      <c r="A403" s="305">
        <v>7619</v>
      </c>
      <c r="B403" s="304" t="s">
        <v>783</v>
      </c>
      <c r="C403" s="305" t="s">
        <v>779</v>
      </c>
    </row>
    <row r="404" spans="1:3">
      <c r="A404" s="305">
        <v>7620</v>
      </c>
      <c r="B404" s="304" t="s">
        <v>784</v>
      </c>
      <c r="C404" s="305" t="s">
        <v>779</v>
      </c>
    </row>
    <row r="405" spans="1:3">
      <c r="A405" s="305">
        <v>7623</v>
      </c>
      <c r="B405" s="304" t="s">
        <v>785</v>
      </c>
      <c r="C405" s="305" t="s">
        <v>779</v>
      </c>
    </row>
    <row r="406" spans="1:3">
      <c r="A406" s="305">
        <v>7626</v>
      </c>
      <c r="B406" s="304" t="s">
        <v>786</v>
      </c>
      <c r="C406" s="305" t="s">
        <v>779</v>
      </c>
    </row>
    <row r="407" spans="1:3">
      <c r="A407" s="305">
        <v>7629</v>
      </c>
      <c r="B407" s="304" t="s">
        <v>787</v>
      </c>
      <c r="C407" s="305" t="s">
        <v>779</v>
      </c>
    </row>
    <row r="408" spans="1:3">
      <c r="A408" s="305">
        <v>7630</v>
      </c>
      <c r="B408" s="304" t="s">
        <v>788</v>
      </c>
      <c r="C408" s="305" t="s">
        <v>779</v>
      </c>
    </row>
    <row r="409" spans="1:3">
      <c r="A409" s="305">
        <v>7631</v>
      </c>
      <c r="B409" s="304" t="s">
        <v>789</v>
      </c>
      <c r="C409" s="305" t="s">
        <v>779</v>
      </c>
    </row>
    <row r="410" spans="1:3">
      <c r="A410" s="305">
        <v>7632</v>
      </c>
      <c r="B410" s="304" t="s">
        <v>790</v>
      </c>
      <c r="C410" s="305" t="s">
        <v>779</v>
      </c>
    </row>
    <row r="411" spans="1:3">
      <c r="A411" s="305">
        <v>7633</v>
      </c>
      <c r="B411" s="304" t="s">
        <v>791</v>
      </c>
      <c r="C411" s="305" t="s">
        <v>779</v>
      </c>
    </row>
    <row r="412" spans="1:3">
      <c r="A412" s="305">
        <v>7634</v>
      </c>
      <c r="B412" s="304" t="s">
        <v>792</v>
      </c>
      <c r="C412" s="305" t="s">
        <v>779</v>
      </c>
    </row>
    <row r="413" spans="1:3">
      <c r="A413" s="305">
        <v>7635</v>
      </c>
      <c r="B413" s="304" t="s">
        <v>793</v>
      </c>
      <c r="C413" s="305" t="s">
        <v>779</v>
      </c>
    </row>
    <row r="414" spans="1:3">
      <c r="A414" s="305">
        <v>7636</v>
      </c>
      <c r="B414" s="304" t="s">
        <v>794</v>
      </c>
      <c r="C414" s="305" t="s">
        <v>779</v>
      </c>
    </row>
    <row r="415" spans="1:3">
      <c r="A415" s="305">
        <v>7637</v>
      </c>
      <c r="B415" s="304" t="s">
        <v>795</v>
      </c>
      <c r="C415" s="305" t="s">
        <v>779</v>
      </c>
    </row>
    <row r="416" spans="1:3">
      <c r="A416" s="305">
        <v>7638</v>
      </c>
      <c r="B416" s="304" t="s">
        <v>796</v>
      </c>
      <c r="C416" s="305" t="s">
        <v>779</v>
      </c>
    </row>
    <row r="417" spans="1:3">
      <c r="A417" s="305">
        <v>7642</v>
      </c>
      <c r="B417" s="304" t="s">
        <v>797</v>
      </c>
      <c r="C417" s="305" t="s">
        <v>779</v>
      </c>
    </row>
    <row r="418" spans="1:3">
      <c r="A418" s="305">
        <v>7644</v>
      </c>
      <c r="B418" s="304" t="s">
        <v>798</v>
      </c>
      <c r="C418" s="305" t="s">
        <v>779</v>
      </c>
    </row>
    <row r="419" spans="1:3">
      <c r="A419" s="305">
        <v>7645</v>
      </c>
      <c r="B419" s="304" t="s">
        <v>799</v>
      </c>
      <c r="C419" s="305" t="s">
        <v>779</v>
      </c>
    </row>
    <row r="420" spans="1:3">
      <c r="A420" s="305">
        <v>7646</v>
      </c>
      <c r="B420" s="304" t="s">
        <v>800</v>
      </c>
      <c r="C420" s="305" t="s">
        <v>779</v>
      </c>
    </row>
    <row r="421" spans="1:3">
      <c r="A421" s="305">
        <v>7647</v>
      </c>
      <c r="B421" s="304" t="s">
        <v>801</v>
      </c>
      <c r="C421" s="305" t="s">
        <v>779</v>
      </c>
    </row>
    <row r="422" spans="1:3">
      <c r="A422" s="305">
        <v>7648</v>
      </c>
      <c r="B422" s="304" t="s">
        <v>802</v>
      </c>
      <c r="C422" s="305" t="s">
        <v>779</v>
      </c>
    </row>
    <row r="423" spans="1:3">
      <c r="A423" s="305">
        <v>7649</v>
      </c>
      <c r="B423" s="304" t="s">
        <v>803</v>
      </c>
      <c r="C423" s="305" t="s">
        <v>779</v>
      </c>
    </row>
    <row r="424" spans="1:3">
      <c r="A424" s="305">
        <v>7684</v>
      </c>
      <c r="B424" s="304" t="s">
        <v>804</v>
      </c>
      <c r="C424" s="305" t="s">
        <v>779</v>
      </c>
    </row>
    <row r="425" spans="1:3">
      <c r="A425" s="305">
        <v>8700</v>
      </c>
      <c r="B425" s="304" t="s">
        <v>805</v>
      </c>
      <c r="C425" s="305" t="s">
        <v>779</v>
      </c>
    </row>
    <row r="426" spans="1:3">
      <c r="A426" s="305">
        <v>9341</v>
      </c>
      <c r="B426" s="304" t="s">
        <v>806</v>
      </c>
      <c r="C426" s="305" t="s">
        <v>779</v>
      </c>
    </row>
    <row r="427" spans="1:3">
      <c r="A427" s="305">
        <v>9347</v>
      </c>
      <c r="B427" s="304" t="s">
        <v>807</v>
      </c>
      <c r="C427" s="305" t="s">
        <v>779</v>
      </c>
    </row>
    <row r="428" spans="1:3">
      <c r="A428" s="305">
        <v>9383</v>
      </c>
      <c r="B428" s="304" t="s">
        <v>808</v>
      </c>
      <c r="C428" s="305" t="s">
        <v>779</v>
      </c>
    </row>
    <row r="429" spans="1:3">
      <c r="A429" s="305">
        <v>9389</v>
      </c>
      <c r="B429" s="304" t="s">
        <v>809</v>
      </c>
      <c r="C429" s="305" t="s">
        <v>779</v>
      </c>
    </row>
    <row r="430" spans="1:3">
      <c r="A430" s="305">
        <v>9909</v>
      </c>
      <c r="B430" s="304" t="s">
        <v>810</v>
      </c>
      <c r="C430" s="305" t="s">
        <v>779</v>
      </c>
    </row>
    <row r="431" spans="1:3">
      <c r="A431" s="305">
        <v>50111</v>
      </c>
      <c r="B431" s="304" t="s">
        <v>811</v>
      </c>
      <c r="C431" s="305" t="s">
        <v>779</v>
      </c>
    </row>
    <row r="432" spans="1:3">
      <c r="A432" s="305">
        <v>3203</v>
      </c>
      <c r="B432" s="304" t="s">
        <v>812</v>
      </c>
      <c r="C432" s="305" t="s">
        <v>813</v>
      </c>
    </row>
    <row r="433" spans="1:3">
      <c r="A433" s="305">
        <v>3689</v>
      </c>
      <c r="B433" s="304" t="s">
        <v>814</v>
      </c>
      <c r="C433" s="305" t="s">
        <v>813</v>
      </c>
    </row>
    <row r="434" spans="1:3">
      <c r="A434" s="305">
        <v>3716</v>
      </c>
      <c r="B434" s="304" t="s">
        <v>815</v>
      </c>
      <c r="C434" s="305" t="s">
        <v>813</v>
      </c>
    </row>
    <row r="435" spans="1:3">
      <c r="A435" s="305">
        <v>3822</v>
      </c>
      <c r="B435" s="304" t="s">
        <v>816</v>
      </c>
      <c r="C435" s="305" t="s">
        <v>813</v>
      </c>
    </row>
    <row r="436" spans="1:3">
      <c r="A436" s="305">
        <v>3840</v>
      </c>
      <c r="B436" s="304" t="s">
        <v>817</v>
      </c>
      <c r="C436" s="305" t="s">
        <v>813</v>
      </c>
    </row>
    <row r="437" spans="1:3">
      <c r="A437" s="305">
        <v>3874</v>
      </c>
      <c r="B437" s="304" t="s">
        <v>818</v>
      </c>
      <c r="C437" s="305" t="s">
        <v>813</v>
      </c>
    </row>
    <row r="438" spans="1:3">
      <c r="A438" s="305">
        <v>3910</v>
      </c>
      <c r="B438" s="304" t="s">
        <v>819</v>
      </c>
      <c r="C438" s="305" t="s">
        <v>813</v>
      </c>
    </row>
    <row r="439" spans="1:3">
      <c r="A439" s="305">
        <v>3984</v>
      </c>
      <c r="B439" s="304" t="s">
        <v>820</v>
      </c>
      <c r="C439" s="305" t="s">
        <v>813</v>
      </c>
    </row>
    <row r="440" spans="1:3">
      <c r="A440" s="305">
        <v>4000</v>
      </c>
      <c r="B440" s="304" t="s">
        <v>821</v>
      </c>
      <c r="C440" s="305" t="s">
        <v>813</v>
      </c>
    </row>
    <row r="441" spans="1:3">
      <c r="A441" s="305">
        <v>4032</v>
      </c>
      <c r="B441" s="304" t="s">
        <v>822</v>
      </c>
      <c r="C441" s="305" t="s">
        <v>813</v>
      </c>
    </row>
    <row r="442" spans="1:3">
      <c r="A442" s="305">
        <v>4113</v>
      </c>
      <c r="B442" s="304" t="s">
        <v>823</v>
      </c>
      <c r="C442" s="305" t="s">
        <v>813</v>
      </c>
    </row>
    <row r="443" spans="1:3">
      <c r="A443" s="305">
        <v>4166</v>
      </c>
      <c r="B443" s="304" t="s">
        <v>824</v>
      </c>
      <c r="C443" s="305" t="s">
        <v>813</v>
      </c>
    </row>
    <row r="444" spans="1:3">
      <c r="A444" s="305">
        <v>4181</v>
      </c>
      <c r="B444" s="304" t="s">
        <v>825</v>
      </c>
      <c r="C444" s="305" t="s">
        <v>813</v>
      </c>
    </row>
    <row r="445" spans="1:3">
      <c r="A445" s="305">
        <v>4213</v>
      </c>
      <c r="B445" s="304" t="s">
        <v>826</v>
      </c>
      <c r="C445" s="305" t="s">
        <v>813</v>
      </c>
    </row>
    <row r="446" spans="1:3">
      <c r="A446" s="305">
        <v>4231</v>
      </c>
      <c r="B446" s="304" t="s">
        <v>827</v>
      </c>
      <c r="C446" s="305" t="s">
        <v>813</v>
      </c>
    </row>
    <row r="447" spans="1:3">
      <c r="A447" s="305">
        <v>4411</v>
      </c>
      <c r="B447" s="304" t="s">
        <v>727</v>
      </c>
      <c r="C447" s="305" t="s">
        <v>813</v>
      </c>
    </row>
    <row r="448" spans="1:3">
      <c r="A448" s="305">
        <v>4462</v>
      </c>
      <c r="B448" s="304" t="s">
        <v>828</v>
      </c>
      <c r="C448" s="305" t="s">
        <v>813</v>
      </c>
    </row>
    <row r="449" spans="1:3">
      <c r="A449" s="305">
        <v>4515</v>
      </c>
      <c r="B449" s="304" t="s">
        <v>829</v>
      </c>
      <c r="C449" s="305" t="s">
        <v>813</v>
      </c>
    </row>
    <row r="450" spans="1:3">
      <c r="A450" s="305">
        <v>4551</v>
      </c>
      <c r="B450" s="304" t="s">
        <v>830</v>
      </c>
      <c r="C450" s="305" t="s">
        <v>813</v>
      </c>
    </row>
    <row r="451" spans="1:3">
      <c r="A451" s="305">
        <v>4564</v>
      </c>
      <c r="B451" s="304" t="s">
        <v>831</v>
      </c>
      <c r="C451" s="305" t="s">
        <v>813</v>
      </c>
    </row>
    <row r="452" spans="1:3">
      <c r="A452" s="305">
        <v>4569</v>
      </c>
      <c r="B452" s="304" t="s">
        <v>832</v>
      </c>
      <c r="C452" s="305" t="s">
        <v>813</v>
      </c>
    </row>
    <row r="453" spans="1:3">
      <c r="A453" s="305">
        <v>4634</v>
      </c>
      <c r="B453" s="304" t="s">
        <v>833</v>
      </c>
      <c r="C453" s="305" t="s">
        <v>813</v>
      </c>
    </row>
    <row r="454" spans="1:3">
      <c r="A454" s="305">
        <v>4711</v>
      </c>
      <c r="B454" s="304" t="s">
        <v>834</v>
      </c>
      <c r="C454" s="305" t="s">
        <v>813</v>
      </c>
    </row>
    <row r="455" spans="1:3">
      <c r="A455" s="305">
        <v>4716</v>
      </c>
      <c r="B455" s="304" t="s">
        <v>835</v>
      </c>
      <c r="C455" s="305" t="s">
        <v>813</v>
      </c>
    </row>
    <row r="456" spans="1:3">
      <c r="A456" s="305">
        <v>4722</v>
      </c>
      <c r="B456" s="304" t="s">
        <v>836</v>
      </c>
      <c r="C456" s="305" t="s">
        <v>813</v>
      </c>
    </row>
    <row r="457" spans="1:3">
      <c r="A457" s="305">
        <v>5300</v>
      </c>
      <c r="B457" s="304" t="s">
        <v>837</v>
      </c>
      <c r="C457" s="305" t="s">
        <v>813</v>
      </c>
    </row>
    <row r="458" spans="1:3">
      <c r="A458" s="305">
        <v>5903</v>
      </c>
      <c r="B458" s="304" t="s">
        <v>838</v>
      </c>
      <c r="C458" s="305" t="s">
        <v>813</v>
      </c>
    </row>
    <row r="459" spans="1:3">
      <c r="A459" s="305">
        <v>5904</v>
      </c>
      <c r="B459" s="304" t="s">
        <v>839</v>
      </c>
      <c r="C459" s="305" t="s">
        <v>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H13" sqref="H13"/>
    </sheetView>
  </sheetViews>
  <sheetFormatPr defaultRowHeight="12.75"/>
  <cols>
    <col min="1" max="1" width="4" style="206" customWidth="1"/>
    <col min="2" max="2" width="23.42578125" style="206" customWidth="1"/>
    <col min="3" max="3" width="3.5703125" style="206" customWidth="1"/>
    <col min="4" max="4" width="4.28515625" style="206" customWidth="1"/>
    <col min="5" max="5" width="19.5703125" style="206" customWidth="1"/>
    <col min="6" max="6" width="2.7109375" style="206" customWidth="1"/>
    <col min="7" max="7" width="3.7109375" style="206" customWidth="1"/>
    <col min="8" max="8" width="19.7109375" style="206" customWidth="1"/>
    <col min="9" max="9" width="3.140625" style="206" customWidth="1"/>
    <col min="10" max="10" width="4" style="206" customWidth="1"/>
    <col min="11" max="11" width="20.42578125" style="206" customWidth="1"/>
    <col min="12" max="12" width="3.28515625" style="206" customWidth="1"/>
    <col min="13" max="13" width="3.85546875" style="206" customWidth="1"/>
    <col min="14" max="14" width="15.7109375" style="206" customWidth="1"/>
    <col min="15" max="15" width="2.85546875" style="206" customWidth="1"/>
    <col min="16" max="16" width="4.5703125" style="206" customWidth="1"/>
    <col min="17" max="17" width="22.28515625" style="206" customWidth="1"/>
    <col min="18" max="18" width="3.5703125" style="206" customWidth="1"/>
    <col min="19" max="19" width="4" style="206" customWidth="1"/>
    <col min="20" max="20" width="20.28515625" style="206" customWidth="1"/>
    <col min="21" max="16384" width="9.140625" style="206"/>
  </cols>
  <sheetData>
    <row r="1" spans="1:20">
      <c r="B1" s="206" t="s">
        <v>154</v>
      </c>
      <c r="E1" s="206" t="s">
        <v>155</v>
      </c>
      <c r="H1" s="206" t="s">
        <v>156</v>
      </c>
      <c r="K1" s="206" t="s">
        <v>157</v>
      </c>
      <c r="N1" s="206" t="s">
        <v>158</v>
      </c>
      <c r="Q1" s="206" t="s">
        <v>159</v>
      </c>
      <c r="T1" s="206" t="s">
        <v>160</v>
      </c>
    </row>
    <row r="2" spans="1:20">
      <c r="A2" s="248">
        <v>512</v>
      </c>
      <c r="B2" s="248" t="s">
        <v>161</v>
      </c>
      <c r="D2" s="249">
        <v>582</v>
      </c>
      <c r="E2" s="249" t="s">
        <v>162</v>
      </c>
      <c r="G2" s="249">
        <v>546</v>
      </c>
      <c r="H2" s="249" t="s">
        <v>163</v>
      </c>
      <c r="J2" s="249">
        <v>502</v>
      </c>
      <c r="K2" s="249" t="s">
        <v>164</v>
      </c>
      <c r="M2" s="249"/>
      <c r="N2" s="249" t="s">
        <v>165</v>
      </c>
      <c r="P2" s="248">
        <v>417</v>
      </c>
      <c r="Q2" s="248" t="s">
        <v>166</v>
      </c>
      <c r="S2" s="249">
        <v>347</v>
      </c>
      <c r="T2" s="249" t="s">
        <v>167</v>
      </c>
    </row>
    <row r="3" spans="1:20">
      <c r="A3" s="248">
        <v>522</v>
      </c>
      <c r="B3" s="248" t="s">
        <v>168</v>
      </c>
      <c r="D3" s="249">
        <v>583</v>
      </c>
      <c r="E3" s="249" t="s">
        <v>169</v>
      </c>
      <c r="G3" s="249">
        <v>663</v>
      </c>
      <c r="H3" s="249" t="s">
        <v>170</v>
      </c>
      <c r="J3" s="249">
        <v>540</v>
      </c>
      <c r="K3" s="249" t="s">
        <v>171</v>
      </c>
      <c r="M3" s="249">
        <v>442</v>
      </c>
      <c r="N3" s="249" t="s">
        <v>172</v>
      </c>
      <c r="P3" s="249">
        <v>430</v>
      </c>
      <c r="Q3" s="249" t="s">
        <v>173</v>
      </c>
      <c r="S3" s="249">
        <v>435</v>
      </c>
      <c r="T3" s="249" t="s">
        <v>174</v>
      </c>
    </row>
    <row r="4" spans="1:20">
      <c r="A4" s="248">
        <v>560</v>
      </c>
      <c r="B4" s="248" t="s">
        <v>175</v>
      </c>
      <c r="D4" s="249">
        <v>602</v>
      </c>
      <c r="E4" s="249" t="s">
        <v>176</v>
      </c>
      <c r="G4" s="249">
        <v>665</v>
      </c>
      <c r="H4" s="249" t="s">
        <v>177</v>
      </c>
      <c r="J4" s="249">
        <v>599</v>
      </c>
      <c r="K4" s="249" t="s">
        <v>178</v>
      </c>
      <c r="M4" s="249">
        <v>448</v>
      </c>
      <c r="N4" s="249" t="s">
        <v>179</v>
      </c>
      <c r="P4" s="249">
        <v>453</v>
      </c>
      <c r="Q4" s="249" t="s">
        <v>180</v>
      </c>
      <c r="S4" s="249">
        <v>455</v>
      </c>
      <c r="T4" s="249" t="s">
        <v>181</v>
      </c>
    </row>
    <row r="5" spans="1:20">
      <c r="A5" s="248">
        <v>569</v>
      </c>
      <c r="B5" s="248" t="s">
        <v>182</v>
      </c>
      <c r="D5" s="249">
        <v>603</v>
      </c>
      <c r="E5" s="249" t="s">
        <v>183</v>
      </c>
      <c r="G5" s="249">
        <v>667</v>
      </c>
      <c r="H5" s="249" t="s">
        <v>184</v>
      </c>
      <c r="J5" s="249">
        <v>600</v>
      </c>
      <c r="K5" s="249" t="s">
        <v>185</v>
      </c>
      <c r="M5" s="249">
        <v>477</v>
      </c>
      <c r="N5" s="249" t="s">
        <v>186</v>
      </c>
      <c r="P5" s="249">
        <v>463</v>
      </c>
      <c r="Q5" s="249" t="s">
        <v>187</v>
      </c>
      <c r="S5" s="249">
        <v>488</v>
      </c>
      <c r="T5" s="249" t="s">
        <v>188</v>
      </c>
    </row>
    <row r="6" spans="1:20">
      <c r="A6" s="248">
        <v>574</v>
      </c>
      <c r="B6" s="248" t="s">
        <v>189</v>
      </c>
      <c r="D6" s="249">
        <v>605</v>
      </c>
      <c r="E6" s="249" t="s">
        <v>190</v>
      </c>
      <c r="G6" s="249">
        <v>671</v>
      </c>
      <c r="H6" s="249" t="s">
        <v>191</v>
      </c>
      <c r="J6" s="249">
        <v>601</v>
      </c>
      <c r="K6" s="249" t="s">
        <v>192</v>
      </c>
      <c r="M6" s="249">
        <v>487</v>
      </c>
      <c r="N6" s="249" t="s">
        <v>193</v>
      </c>
      <c r="P6" s="249">
        <v>467</v>
      </c>
      <c r="Q6" s="249" t="s">
        <v>194</v>
      </c>
      <c r="S6" s="249">
        <v>505</v>
      </c>
      <c r="T6" s="249" t="s">
        <v>195</v>
      </c>
    </row>
    <row r="7" spans="1:20">
      <c r="A7" s="248">
        <v>589</v>
      </c>
      <c r="B7" s="248" t="s">
        <v>196</v>
      </c>
      <c r="D7" s="249">
        <v>609</v>
      </c>
      <c r="E7" s="249" t="s">
        <v>197</v>
      </c>
      <c r="G7" s="249">
        <v>673</v>
      </c>
      <c r="H7" s="249" t="s">
        <v>198</v>
      </c>
      <c r="J7" s="249">
        <v>604</v>
      </c>
      <c r="K7" s="249" t="s">
        <v>199</v>
      </c>
      <c r="M7" s="249">
        <v>498</v>
      </c>
      <c r="N7" s="249" t="s">
        <v>200</v>
      </c>
      <c r="P7" s="249">
        <v>484</v>
      </c>
      <c r="Q7" s="249" t="s">
        <v>201</v>
      </c>
      <c r="S7" s="249">
        <v>510</v>
      </c>
      <c r="T7" s="249" t="s">
        <v>202</v>
      </c>
    </row>
    <row r="8" spans="1:20">
      <c r="A8" s="248">
        <v>632</v>
      </c>
      <c r="B8" s="248" t="s">
        <v>203</v>
      </c>
      <c r="D8" s="249">
        <v>610</v>
      </c>
      <c r="E8" s="249" t="s">
        <v>204</v>
      </c>
      <c r="G8" s="249">
        <v>675</v>
      </c>
      <c r="H8" s="249" t="s">
        <v>205</v>
      </c>
      <c r="J8" s="249">
        <v>606</v>
      </c>
      <c r="K8" s="249" t="s">
        <v>206</v>
      </c>
      <c r="M8" s="249">
        <v>500</v>
      </c>
      <c r="N8" s="249" t="s">
        <v>207</v>
      </c>
      <c r="P8" s="249">
        <v>489</v>
      </c>
      <c r="Q8" s="249" t="s">
        <v>208</v>
      </c>
      <c r="S8" s="249">
        <v>518</v>
      </c>
      <c r="T8" s="249" t="s">
        <v>209</v>
      </c>
    </row>
    <row r="9" spans="1:20">
      <c r="A9" s="248">
        <v>635</v>
      </c>
      <c r="B9" s="248" t="s">
        <v>210</v>
      </c>
      <c r="D9" s="249">
        <v>612</v>
      </c>
      <c r="E9" s="249" t="s">
        <v>211</v>
      </c>
      <c r="G9" s="249">
        <v>676</v>
      </c>
      <c r="H9" s="249" t="s">
        <v>212</v>
      </c>
      <c r="J9" s="249">
        <v>607</v>
      </c>
      <c r="K9" s="249" t="s">
        <v>213</v>
      </c>
      <c r="M9" s="249">
        <v>504</v>
      </c>
      <c r="N9" s="249" t="s">
        <v>214</v>
      </c>
      <c r="P9" s="249">
        <v>491</v>
      </c>
      <c r="Q9" s="249" t="s">
        <v>215</v>
      </c>
      <c r="S9" s="249">
        <v>520</v>
      </c>
      <c r="T9" s="249" t="s">
        <v>216</v>
      </c>
    </row>
    <row r="10" spans="1:20">
      <c r="A10" s="248">
        <v>636</v>
      </c>
      <c r="B10" s="248" t="s">
        <v>217</v>
      </c>
      <c r="D10" s="249">
        <v>614</v>
      </c>
      <c r="E10" s="249" t="s">
        <v>218</v>
      </c>
      <c r="G10" s="249">
        <v>677</v>
      </c>
      <c r="H10" s="249" t="s">
        <v>219</v>
      </c>
      <c r="J10" s="249">
        <v>608</v>
      </c>
      <c r="K10" s="249" t="s">
        <v>220</v>
      </c>
      <c r="M10" s="249">
        <v>508</v>
      </c>
      <c r="N10" s="249" t="s">
        <v>221</v>
      </c>
      <c r="P10" s="249">
        <v>501</v>
      </c>
      <c r="Q10" s="249" t="s">
        <v>222</v>
      </c>
      <c r="S10" s="249">
        <v>525</v>
      </c>
      <c r="T10" s="249" t="s">
        <v>223</v>
      </c>
    </row>
    <row r="11" spans="1:20">
      <c r="A11" s="248">
        <v>637</v>
      </c>
      <c r="B11" s="248" t="s">
        <v>224</v>
      </c>
      <c r="D11" s="249">
        <v>616</v>
      </c>
      <c r="E11" s="249" t="s">
        <v>225</v>
      </c>
      <c r="G11" s="249">
        <v>678</v>
      </c>
      <c r="H11" s="249" t="s">
        <v>226</v>
      </c>
      <c r="J11" s="249">
        <v>611</v>
      </c>
      <c r="K11" s="249" t="s">
        <v>227</v>
      </c>
      <c r="M11" s="249">
        <v>509</v>
      </c>
      <c r="N11" s="249" t="s">
        <v>228</v>
      </c>
      <c r="P11" s="249">
        <v>503</v>
      </c>
      <c r="Q11" s="249" t="s">
        <v>229</v>
      </c>
      <c r="S11" s="249">
        <v>530</v>
      </c>
      <c r="T11" s="249" t="s">
        <v>230</v>
      </c>
    </row>
    <row r="12" spans="1:20">
      <c r="A12" s="248">
        <v>638</v>
      </c>
      <c r="B12" s="248" t="s">
        <v>231</v>
      </c>
      <c r="D12" s="249">
        <v>617</v>
      </c>
      <c r="E12" s="249" t="s">
        <v>232</v>
      </c>
      <c r="G12" s="249">
        <v>680</v>
      </c>
      <c r="H12" s="249" t="s">
        <v>233</v>
      </c>
      <c r="J12" s="249">
        <v>613</v>
      </c>
      <c r="K12" s="249" t="s">
        <v>234</v>
      </c>
      <c r="M12" s="249">
        <v>521</v>
      </c>
      <c r="N12" s="249" t="s">
        <v>235</v>
      </c>
      <c r="P12" s="249">
        <v>507</v>
      </c>
      <c r="Q12" s="249" t="s">
        <v>236</v>
      </c>
      <c r="S12" s="249">
        <v>532</v>
      </c>
      <c r="T12" s="249" t="s">
        <v>237</v>
      </c>
    </row>
    <row r="13" spans="1:20">
      <c r="A13" s="248">
        <v>639</v>
      </c>
      <c r="B13" s="248" t="s">
        <v>238</v>
      </c>
      <c r="D13" s="249">
        <v>618</v>
      </c>
      <c r="E13" s="249" t="s">
        <v>239</v>
      </c>
      <c r="G13" s="249">
        <v>682</v>
      </c>
      <c r="H13" s="249" t="s">
        <v>240</v>
      </c>
      <c r="J13" s="249">
        <v>615</v>
      </c>
      <c r="K13" s="249" t="s">
        <v>241</v>
      </c>
      <c r="M13" s="249">
        <v>524</v>
      </c>
      <c r="N13" s="249" t="s">
        <v>242</v>
      </c>
      <c r="P13" s="249">
        <v>513</v>
      </c>
      <c r="Q13" s="249" t="s">
        <v>243</v>
      </c>
      <c r="S13" s="249">
        <v>535</v>
      </c>
      <c r="T13" s="249" t="s">
        <v>244</v>
      </c>
    </row>
    <row r="14" spans="1:20" ht="15" customHeight="1">
      <c r="A14" s="248">
        <v>644</v>
      </c>
      <c r="B14" s="248" t="s">
        <v>245</v>
      </c>
      <c r="D14" s="249">
        <v>619</v>
      </c>
      <c r="E14" s="249" t="s">
        <v>246</v>
      </c>
      <c r="G14" s="249">
        <v>683</v>
      </c>
      <c r="H14" s="249" t="s">
        <v>247</v>
      </c>
      <c r="J14" s="249">
        <v>622</v>
      </c>
      <c r="K14" s="249" t="s">
        <v>248</v>
      </c>
      <c r="M14" s="249">
        <v>534</v>
      </c>
      <c r="N14" s="249" t="s">
        <v>249</v>
      </c>
      <c r="P14" s="249">
        <v>514</v>
      </c>
      <c r="Q14" s="249" t="s">
        <v>250</v>
      </c>
      <c r="S14" s="249">
        <v>543</v>
      </c>
      <c r="T14" s="249" t="s">
        <v>251</v>
      </c>
    </row>
    <row r="15" spans="1:20">
      <c r="A15" s="248">
        <v>645</v>
      </c>
      <c r="B15" s="248" t="s">
        <v>252</v>
      </c>
      <c r="D15" s="248">
        <v>620</v>
      </c>
      <c r="E15" s="248" t="s">
        <v>253</v>
      </c>
      <c r="G15" s="249">
        <v>685</v>
      </c>
      <c r="H15" s="249" t="s">
        <v>254</v>
      </c>
      <c r="J15" s="249">
        <v>626</v>
      </c>
      <c r="K15" s="249" t="s">
        <v>255</v>
      </c>
      <c r="M15" s="249">
        <v>536</v>
      </c>
      <c r="N15" s="249" t="s">
        <v>256</v>
      </c>
      <c r="P15" s="249">
        <v>515</v>
      </c>
      <c r="Q15" s="249" t="s">
        <v>257</v>
      </c>
      <c r="S15" s="249">
        <v>548</v>
      </c>
      <c r="T15" s="249" t="s">
        <v>258</v>
      </c>
    </row>
    <row r="16" spans="1:20" ht="12.75" customHeight="1">
      <c r="A16" s="248">
        <v>647</v>
      </c>
      <c r="B16" s="248" t="s">
        <v>259</v>
      </c>
      <c r="D16" s="249">
        <v>623</v>
      </c>
      <c r="E16" s="249" t="s">
        <v>260</v>
      </c>
      <c r="G16" s="249">
        <v>686</v>
      </c>
      <c r="H16" s="249" t="s">
        <v>261</v>
      </c>
      <c r="J16" s="249">
        <v>629</v>
      </c>
      <c r="K16" s="249" t="s">
        <v>262</v>
      </c>
      <c r="M16" s="249">
        <v>538</v>
      </c>
      <c r="N16" s="249" t="s">
        <v>263</v>
      </c>
      <c r="P16" s="249">
        <v>516</v>
      </c>
      <c r="Q16" s="249" t="s">
        <v>264</v>
      </c>
      <c r="S16" s="249">
        <v>552</v>
      </c>
      <c r="T16" s="249" t="s">
        <v>265</v>
      </c>
    </row>
    <row r="17" spans="1:20" ht="12.75" customHeight="1">
      <c r="A17" s="248">
        <v>648</v>
      </c>
      <c r="B17" s="248" t="s">
        <v>266</v>
      </c>
      <c r="D17" s="249">
        <v>624</v>
      </c>
      <c r="E17" s="249" t="s">
        <v>267</v>
      </c>
      <c r="G17" s="249">
        <v>692</v>
      </c>
      <c r="H17" s="249" t="s">
        <v>268</v>
      </c>
      <c r="J17" s="249">
        <v>630</v>
      </c>
      <c r="K17" s="249" t="s">
        <v>269</v>
      </c>
      <c r="M17" s="249">
        <v>539</v>
      </c>
      <c r="N17" s="249" t="s">
        <v>270</v>
      </c>
      <c r="P17" s="249">
        <v>517</v>
      </c>
      <c r="Q17" s="249" t="s">
        <v>271</v>
      </c>
      <c r="S17" s="249">
        <v>553</v>
      </c>
      <c r="T17" s="249" t="s">
        <v>272</v>
      </c>
    </row>
    <row r="18" spans="1:20">
      <c r="A18" s="248">
        <v>649</v>
      </c>
      <c r="B18" s="248" t="s">
        <v>273</v>
      </c>
      <c r="D18" s="249">
        <v>625</v>
      </c>
      <c r="E18" s="249" t="s">
        <v>274</v>
      </c>
      <c r="G18" s="249">
        <v>696</v>
      </c>
      <c r="H18" s="249" t="s">
        <v>275</v>
      </c>
      <c r="J18" s="249">
        <v>631</v>
      </c>
      <c r="K18" s="249" t="s">
        <v>276</v>
      </c>
      <c r="M18" s="249">
        <v>542</v>
      </c>
      <c r="N18" s="249" t="s">
        <v>277</v>
      </c>
      <c r="P18" s="249">
        <v>519</v>
      </c>
      <c r="Q18" s="249" t="s">
        <v>278</v>
      </c>
      <c r="S18" s="249">
        <v>562</v>
      </c>
      <c r="T18" s="249" t="s">
        <v>279</v>
      </c>
    </row>
    <row r="19" spans="1:20">
      <c r="A19" s="248">
        <v>652</v>
      </c>
      <c r="B19" s="248" t="s">
        <v>280</v>
      </c>
      <c r="D19" s="249">
        <v>627</v>
      </c>
      <c r="E19" s="249" t="s">
        <v>281</v>
      </c>
      <c r="G19" s="249">
        <v>698</v>
      </c>
      <c r="H19" s="249" t="s">
        <v>282</v>
      </c>
      <c r="J19" s="249">
        <v>633</v>
      </c>
      <c r="K19" s="249" t="s">
        <v>283</v>
      </c>
      <c r="M19" s="249">
        <v>544</v>
      </c>
      <c r="N19" s="249" t="s">
        <v>284</v>
      </c>
      <c r="P19" s="249">
        <v>523</v>
      </c>
      <c r="Q19" s="249" t="s">
        <v>285</v>
      </c>
      <c r="S19" s="249">
        <v>563</v>
      </c>
      <c r="T19" s="249" t="s">
        <v>286</v>
      </c>
    </row>
    <row r="20" spans="1:20">
      <c r="A20" s="248">
        <v>654</v>
      </c>
      <c r="B20" s="248" t="s">
        <v>287</v>
      </c>
      <c r="D20" s="249">
        <v>660</v>
      </c>
      <c r="E20" s="249" t="s">
        <v>288</v>
      </c>
      <c r="G20" s="249">
        <v>701</v>
      </c>
      <c r="H20" s="249" t="s">
        <v>289</v>
      </c>
      <c r="J20" s="249">
        <v>634</v>
      </c>
      <c r="K20" s="249" t="s">
        <v>290</v>
      </c>
      <c r="M20" s="249">
        <v>551</v>
      </c>
      <c r="N20" s="249" t="s">
        <v>291</v>
      </c>
      <c r="P20" s="249">
        <v>526</v>
      </c>
      <c r="Q20" s="249" t="s">
        <v>292</v>
      </c>
      <c r="S20" s="249">
        <v>564</v>
      </c>
      <c r="T20" s="249" t="s">
        <v>293</v>
      </c>
    </row>
    <row r="21" spans="1:20">
      <c r="A21" s="248">
        <v>657</v>
      </c>
      <c r="B21" s="248" t="s">
        <v>294</v>
      </c>
      <c r="D21" s="249">
        <v>662</v>
      </c>
      <c r="E21" s="249" t="s">
        <v>295</v>
      </c>
      <c r="G21" s="249">
        <v>703</v>
      </c>
      <c r="H21" s="249" t="s">
        <v>296</v>
      </c>
      <c r="J21" s="249">
        <v>641</v>
      </c>
      <c r="K21" s="249" t="s">
        <v>297</v>
      </c>
      <c r="M21" s="249">
        <v>556</v>
      </c>
      <c r="N21" s="249" t="s">
        <v>298</v>
      </c>
      <c r="P21" s="249">
        <v>527</v>
      </c>
      <c r="Q21" s="249" t="s">
        <v>299</v>
      </c>
      <c r="S21" s="249">
        <v>567</v>
      </c>
      <c r="T21" s="249" t="s">
        <v>300</v>
      </c>
    </row>
    <row r="22" spans="1:20">
      <c r="A22" s="248">
        <v>691</v>
      </c>
      <c r="B22" s="248" t="s">
        <v>301</v>
      </c>
      <c r="D22" s="249">
        <v>669</v>
      </c>
      <c r="E22" s="249" t="s">
        <v>302</v>
      </c>
      <c r="G22" s="249">
        <v>704</v>
      </c>
      <c r="H22" s="249" t="s">
        <v>303</v>
      </c>
      <c r="J22" s="249">
        <v>653</v>
      </c>
      <c r="K22" s="249" t="s">
        <v>304</v>
      </c>
      <c r="M22" s="249">
        <v>557</v>
      </c>
      <c r="N22" s="249" t="s">
        <v>305</v>
      </c>
      <c r="P22" s="249">
        <v>528</v>
      </c>
      <c r="Q22" s="249" t="s">
        <v>306</v>
      </c>
      <c r="S22" s="249">
        <v>573</v>
      </c>
      <c r="T22" s="249" t="s">
        <v>307</v>
      </c>
    </row>
    <row r="23" spans="1:20">
      <c r="A23" s="248">
        <v>697</v>
      </c>
      <c r="B23" s="248" t="s">
        <v>308</v>
      </c>
      <c r="D23" s="249">
        <v>670</v>
      </c>
      <c r="E23" s="249" t="s">
        <v>309</v>
      </c>
      <c r="G23" s="249">
        <v>705</v>
      </c>
      <c r="H23" s="249" t="s">
        <v>310</v>
      </c>
      <c r="J23" s="249">
        <v>656</v>
      </c>
      <c r="K23" s="249" t="s">
        <v>311</v>
      </c>
      <c r="M23" s="249">
        <v>558</v>
      </c>
      <c r="N23" s="249" t="s">
        <v>312</v>
      </c>
      <c r="P23" s="249">
        <v>531</v>
      </c>
      <c r="Q23" s="249" t="s">
        <v>313</v>
      </c>
      <c r="S23" s="249">
        <v>593</v>
      </c>
      <c r="T23" s="249" t="s">
        <v>314</v>
      </c>
    </row>
    <row r="24" spans="1:20">
      <c r="A24" s="248">
        <v>702</v>
      </c>
      <c r="B24" s="248" t="s">
        <v>315</v>
      </c>
      <c r="D24" s="249">
        <v>672</v>
      </c>
      <c r="E24" s="249" t="s">
        <v>316</v>
      </c>
      <c r="G24" s="249">
        <v>714</v>
      </c>
      <c r="H24" s="249" t="s">
        <v>317</v>
      </c>
      <c r="J24" s="249">
        <v>661</v>
      </c>
      <c r="K24" s="249" t="s">
        <v>318</v>
      </c>
      <c r="M24" s="249">
        <v>561</v>
      </c>
      <c r="N24" s="249" t="s">
        <v>319</v>
      </c>
      <c r="P24" s="249">
        <v>547</v>
      </c>
      <c r="Q24" s="249" t="s">
        <v>320</v>
      </c>
      <c r="S24" s="249">
        <v>594</v>
      </c>
      <c r="T24" s="249" t="s">
        <v>321</v>
      </c>
    </row>
    <row r="25" spans="1:20">
      <c r="A25" s="248">
        <v>706</v>
      </c>
      <c r="B25" s="248" t="s">
        <v>322</v>
      </c>
      <c r="D25" s="249">
        <v>679</v>
      </c>
      <c r="E25" s="249" t="s">
        <v>323</v>
      </c>
      <c r="G25" s="249">
        <v>715</v>
      </c>
      <c r="H25" s="249" t="s">
        <v>324</v>
      </c>
      <c r="J25" s="249">
        <v>674</v>
      </c>
      <c r="K25" s="249" t="s">
        <v>325</v>
      </c>
      <c r="M25" s="249">
        <v>565</v>
      </c>
      <c r="N25" s="249" t="s">
        <v>326</v>
      </c>
      <c r="P25" s="249">
        <v>550</v>
      </c>
      <c r="Q25" s="249" t="s">
        <v>327</v>
      </c>
      <c r="S25" s="250">
        <v>597</v>
      </c>
      <c r="T25" s="250" t="s">
        <v>328</v>
      </c>
    </row>
    <row r="26" spans="1:20">
      <c r="A26" s="248">
        <v>711</v>
      </c>
      <c r="B26" s="248" t="s">
        <v>329</v>
      </c>
      <c r="D26" s="249">
        <v>684</v>
      </c>
      <c r="E26" s="249" t="s">
        <v>330</v>
      </c>
      <c r="G26" s="250">
        <v>720</v>
      </c>
      <c r="H26" s="250" t="s">
        <v>331</v>
      </c>
      <c r="J26" s="249">
        <v>694</v>
      </c>
      <c r="K26" s="249" t="s">
        <v>332</v>
      </c>
      <c r="M26" s="249">
        <v>571</v>
      </c>
      <c r="N26" s="249" t="s">
        <v>333</v>
      </c>
      <c r="P26" s="249">
        <v>554</v>
      </c>
      <c r="Q26" s="249" t="s">
        <v>334</v>
      </c>
    </row>
    <row r="27" spans="1:20" ht="13.5" customHeight="1">
      <c r="A27" s="248">
        <v>713</v>
      </c>
      <c r="B27" s="248" t="s">
        <v>335</v>
      </c>
      <c r="P27" s="249">
        <v>555</v>
      </c>
      <c r="Q27" s="249" t="s">
        <v>336</v>
      </c>
    </row>
    <row r="28" spans="1:20">
      <c r="A28" s="248">
        <v>716</v>
      </c>
      <c r="B28" s="248" t="s">
        <v>337</v>
      </c>
      <c r="P28" s="249">
        <v>566</v>
      </c>
      <c r="Q28" s="249" t="s">
        <v>338</v>
      </c>
    </row>
    <row r="29" spans="1:20">
      <c r="A29" s="248">
        <v>717</v>
      </c>
      <c r="B29" s="248" t="s">
        <v>339</v>
      </c>
      <c r="P29" s="249">
        <v>577</v>
      </c>
      <c r="Q29" s="249" t="s">
        <v>340</v>
      </c>
    </row>
    <row r="30" spans="1:20">
      <c r="A30" s="248">
        <v>718</v>
      </c>
      <c r="B30" s="248" t="s">
        <v>341</v>
      </c>
      <c r="P30" s="249">
        <v>580</v>
      </c>
      <c r="Q30" s="249" t="s">
        <v>342</v>
      </c>
    </row>
    <row r="31" spans="1:20">
      <c r="P31" s="249">
        <v>598</v>
      </c>
      <c r="Q31" s="249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23"/>
  <sheetViews>
    <sheetView topLeftCell="A4" workbookViewId="0">
      <selection activeCell="H2" sqref="H2"/>
    </sheetView>
  </sheetViews>
  <sheetFormatPr defaultRowHeight="12.75"/>
  <cols>
    <col min="7" max="31" width="3.28515625" bestFit="1" customWidth="1"/>
    <col min="32" max="32" width="6" bestFit="1" customWidth="1"/>
    <col min="33" max="33" width="5" bestFit="1" customWidth="1"/>
  </cols>
  <sheetData>
    <row r="1" spans="1:33" ht="39">
      <c r="A1" s="335"/>
      <c r="B1" s="335"/>
      <c r="C1" s="335"/>
      <c r="D1" s="335"/>
      <c r="E1" s="335"/>
      <c r="F1" s="335"/>
      <c r="G1" s="224" t="s">
        <v>56</v>
      </c>
      <c r="H1" s="224" t="s">
        <v>57</v>
      </c>
      <c r="I1" s="224" t="s">
        <v>58</v>
      </c>
      <c r="J1" s="224" t="s">
        <v>59</v>
      </c>
      <c r="K1" s="224" t="s">
        <v>60</v>
      </c>
      <c r="L1" s="224" t="s">
        <v>61</v>
      </c>
      <c r="M1" s="224" t="s">
        <v>62</v>
      </c>
      <c r="N1" s="224" t="s">
        <v>63</v>
      </c>
      <c r="O1" s="224" t="s">
        <v>64</v>
      </c>
      <c r="P1" s="224" t="s">
        <v>65</v>
      </c>
      <c r="Q1" s="224" t="s">
        <v>66</v>
      </c>
      <c r="R1" s="224" t="s">
        <v>67</v>
      </c>
      <c r="S1" s="224" t="s">
        <v>68</v>
      </c>
      <c r="T1" s="224" t="s">
        <v>69</v>
      </c>
      <c r="U1" s="224" t="s">
        <v>70</v>
      </c>
      <c r="V1" s="224" t="s">
        <v>71</v>
      </c>
      <c r="W1" s="224" t="s">
        <v>72</v>
      </c>
      <c r="X1" s="224" t="s">
        <v>73</v>
      </c>
      <c r="Y1" s="224" t="s">
        <v>74</v>
      </c>
      <c r="Z1" s="224" t="s">
        <v>75</v>
      </c>
      <c r="AA1" s="224" t="s">
        <v>76</v>
      </c>
      <c r="AB1" s="224" t="s">
        <v>77</v>
      </c>
      <c r="AC1" s="224" t="s">
        <v>78</v>
      </c>
      <c r="AD1" s="224" t="s">
        <v>79</v>
      </c>
      <c r="AE1" s="224" t="s">
        <v>80</v>
      </c>
    </row>
    <row r="2" spans="1:33" ht="106.5" customHeight="1">
      <c r="A2" s="327" t="s">
        <v>85</v>
      </c>
      <c r="B2" s="328"/>
      <c r="C2" s="328"/>
      <c r="D2" s="328"/>
      <c r="E2" s="328"/>
      <c r="F2" s="329"/>
      <c r="G2" s="278" t="s">
        <v>344</v>
      </c>
      <c r="H2" s="278" t="s">
        <v>345</v>
      </c>
      <c r="I2" s="278" t="s">
        <v>346</v>
      </c>
      <c r="J2" s="278" t="s">
        <v>347</v>
      </c>
      <c r="K2" s="278" t="s">
        <v>348</v>
      </c>
      <c r="L2" s="278" t="s">
        <v>349</v>
      </c>
      <c r="M2" s="278" t="s">
        <v>350</v>
      </c>
      <c r="N2" s="278" t="s">
        <v>840</v>
      </c>
      <c r="O2" s="278" t="s">
        <v>351</v>
      </c>
      <c r="P2" s="278" t="s">
        <v>352</v>
      </c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330" t="s">
        <v>131</v>
      </c>
      <c r="AG2" s="331"/>
    </row>
    <row r="3" spans="1:33" ht="24.75" customHeight="1">
      <c r="A3" s="332" t="s">
        <v>86</v>
      </c>
      <c r="B3" s="333"/>
      <c r="C3" s="333"/>
      <c r="D3" s="333"/>
      <c r="E3" s="333"/>
      <c r="F3" s="334"/>
      <c r="G3" s="279">
        <v>10</v>
      </c>
      <c r="H3" s="279">
        <v>10</v>
      </c>
      <c r="I3" s="279">
        <v>10</v>
      </c>
      <c r="J3" s="279">
        <v>10</v>
      </c>
      <c r="K3" s="279">
        <v>10</v>
      </c>
      <c r="L3" s="279">
        <v>10</v>
      </c>
      <c r="M3" s="279">
        <v>10</v>
      </c>
      <c r="N3" s="279">
        <v>10</v>
      </c>
      <c r="O3" s="279">
        <v>10</v>
      </c>
      <c r="P3" s="279">
        <v>10</v>
      </c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52">
        <f>IF(SUM(G3:AE3)&lt;=100,SUM(G3:AE3),"HATA")</f>
        <v>100</v>
      </c>
      <c r="AG3" s="253">
        <f>SUM(G3:AE3)</f>
        <v>100</v>
      </c>
    </row>
    <row r="4" spans="1:33">
      <c r="G4" s="254">
        <v>1</v>
      </c>
      <c r="H4" s="254">
        <v>2</v>
      </c>
      <c r="I4" s="254">
        <v>3</v>
      </c>
      <c r="J4" s="254">
        <v>4</v>
      </c>
      <c r="K4" s="254">
        <v>5</v>
      </c>
      <c r="L4" s="254">
        <v>6</v>
      </c>
      <c r="M4" s="254">
        <v>7</v>
      </c>
      <c r="N4" s="254">
        <v>8</v>
      </c>
      <c r="O4" s="254">
        <v>9</v>
      </c>
      <c r="P4" s="254">
        <v>10</v>
      </c>
      <c r="Q4" s="254">
        <v>11</v>
      </c>
      <c r="R4" s="254">
        <v>12</v>
      </c>
      <c r="S4" s="254">
        <v>12</v>
      </c>
      <c r="T4" s="254">
        <v>14</v>
      </c>
      <c r="U4" s="254">
        <v>15</v>
      </c>
      <c r="V4" s="254">
        <v>16</v>
      </c>
      <c r="W4" s="254">
        <v>17</v>
      </c>
      <c r="X4" s="254">
        <v>18</v>
      </c>
      <c r="Y4" s="254">
        <v>19</v>
      </c>
      <c r="Z4" s="254">
        <v>20</v>
      </c>
      <c r="AA4" s="254">
        <v>21</v>
      </c>
      <c r="AB4" s="254">
        <v>22</v>
      </c>
      <c r="AC4" s="254">
        <v>23</v>
      </c>
      <c r="AD4" s="254">
        <v>24</v>
      </c>
      <c r="AE4" s="254">
        <v>25</v>
      </c>
    </row>
    <row r="6" spans="1:33"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</row>
    <row r="9" spans="1:33" ht="20.25">
      <c r="A9" s="268" t="s">
        <v>354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</row>
    <row r="10" spans="1:33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69"/>
      <c r="AF10" s="269"/>
      <c r="AG10" s="269"/>
    </row>
    <row r="11" spans="1:33" ht="18.75">
      <c r="A11" s="326" t="s">
        <v>355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</row>
    <row r="12" spans="1:33" ht="15.75">
      <c r="A12" s="325" t="s">
        <v>356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</row>
    <row r="13" spans="1:33">
      <c r="A13" s="271"/>
      <c r="B13" s="272"/>
      <c r="C13" s="272"/>
      <c r="D13" s="272"/>
      <c r="E13" s="272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</row>
    <row r="14" spans="1:33" ht="18.75">
      <c r="A14" s="326" t="s">
        <v>357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</row>
    <row r="15" spans="1:33" ht="15.75">
      <c r="A15" s="325" t="s">
        <v>358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</row>
    <row r="16" spans="1:33" ht="15.75">
      <c r="A16" s="324" t="s">
        <v>359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</row>
    <row r="17" spans="1:33" ht="15.75">
      <c r="A17" s="324" t="s">
        <v>360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</row>
    <row r="18" spans="1:33" ht="15.75">
      <c r="A18" s="324" t="s">
        <v>361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</row>
    <row r="19" spans="1:33" ht="15.75">
      <c r="A19" s="324" t="s">
        <v>362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</row>
    <row r="20" spans="1:33">
      <c r="A20" s="271"/>
      <c r="B20" s="273"/>
      <c r="C20" s="274"/>
      <c r="D20" s="275"/>
      <c r="E20" s="276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</row>
    <row r="21" spans="1:33" ht="18.75">
      <c r="A21" s="277" t="s">
        <v>363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</row>
    <row r="22" spans="1:33" ht="15.75">
      <c r="A22" s="324" t="s">
        <v>364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</row>
    <row r="23" spans="1:33" ht="15.75">
      <c r="A23" s="325" t="s">
        <v>365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</row>
  </sheetData>
  <sheetProtection formatCells="0" formatColumns="0" formatRows="0" insertColumns="0" insertRows="0" insertHyperlinks="0" deleteColumns="0" deleteRows="0" sort="0" autoFilter="0" pivotTables="0"/>
  <protectedRanges>
    <protectedRange sqref="G4:AF4 AF3:AG3" name="Aralık1"/>
  </protectedRanges>
  <mergeCells count="14">
    <mergeCell ref="A2:F2"/>
    <mergeCell ref="AF2:AG2"/>
    <mergeCell ref="A3:F3"/>
    <mergeCell ref="A1:F1"/>
    <mergeCell ref="A11:AG11"/>
    <mergeCell ref="A12:AG12"/>
    <mergeCell ref="A22:AG22"/>
    <mergeCell ref="A23:AG23"/>
    <mergeCell ref="A14:AG14"/>
    <mergeCell ref="A15:AG15"/>
    <mergeCell ref="A16:AG16"/>
    <mergeCell ref="A17:AG17"/>
    <mergeCell ref="A18:AG18"/>
    <mergeCell ref="A19:AG19"/>
  </mergeCells>
  <dataValidations count="1">
    <dataValidation type="decimal" allowBlank="1" showInputMessage="1" showErrorMessage="1" errorTitle="Değer fazlası ahatası" error="10'dan fazla bir değer girişi yaptınız." sqref="G3:AE3">
      <formula1>0</formula1>
      <formula2>50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00B050"/>
  </sheetPr>
  <dimension ref="A1:AJ89"/>
  <sheetViews>
    <sheetView tabSelected="1" topLeftCell="A7" zoomScale="86" zoomScaleNormal="86" zoomScalePageLayoutView="69" workbookViewId="0">
      <selection activeCell="M33" sqref="M33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19.8554687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 t="str">
        <f>E9</f>
        <v>10B</v>
      </c>
      <c r="H3" s="218"/>
      <c r="I3" s="81" t="s">
        <v>3</v>
      </c>
      <c r="J3" s="83"/>
      <c r="K3" s="84"/>
      <c r="L3" s="91">
        <f>IF(C9="","0",LOOKUP(2,1/(C9:C53&lt;&gt;""),A9:A53))</f>
        <v>22</v>
      </c>
      <c r="M3" s="414" t="s">
        <v>139</v>
      </c>
      <c r="N3" s="415"/>
      <c r="O3" s="415"/>
      <c r="P3" s="415"/>
      <c r="Q3" s="415"/>
      <c r="R3" s="91">
        <f>F73</f>
        <v>22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>
        <f>L3</f>
        <v>22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/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107">
        <f>IF(Konular!G3=0," ",Konular!G3)</f>
        <v>10</v>
      </c>
      <c r="G7" s="107">
        <f>IF(Konular!H3=0," ",Konular!H3)</f>
        <v>10</v>
      </c>
      <c r="H7" s="107">
        <f>IF(Konular!I3=0," ",Konular!I3)</f>
        <v>10</v>
      </c>
      <c r="I7" s="107">
        <f>IF(Konular!J3=0," ",Konular!J3)</f>
        <v>10</v>
      </c>
      <c r="J7" s="107">
        <f>IF(Konular!K3=0," ",Konular!K3)</f>
        <v>10</v>
      </c>
      <c r="K7" s="107">
        <f>IF(Konular!L3=0," ",Konular!L3)</f>
        <v>10</v>
      </c>
      <c r="L7" s="107">
        <f>IF(Konular!M3=0," ",Konular!M3)</f>
        <v>10</v>
      </c>
      <c r="M7" s="107">
        <f>IF(Konular!N3=0," ",Konular!N3)</f>
        <v>10</v>
      </c>
      <c r="N7" s="107">
        <f>IF(Konular!O3=0," ",Konular!O3)</f>
        <v>10</v>
      </c>
      <c r="O7" s="107">
        <f>IF(Konular!P3=0," ",Konular!P3)</f>
        <v>10</v>
      </c>
      <c r="P7" s="107" t="str">
        <f>IF(Konular!Q3=0," ",Konular!Q3)</f>
        <v xml:space="preserve"> </v>
      </c>
      <c r="Q7" s="107" t="str">
        <f>IF(Konular!R3=0," ",Konular!R3)</f>
        <v xml:space="preserve"> </v>
      </c>
      <c r="R7" s="107" t="str">
        <f>IF(Konular!S3=0," ",Konular!S3)</f>
        <v xml:space="preserve"> </v>
      </c>
      <c r="S7" s="107" t="str">
        <f>IF(Konular!T3=0," ",Konular!T3)</f>
        <v xml:space="preserve"> </v>
      </c>
      <c r="T7" s="107" t="str">
        <f>IF(Konular!U3=0," ",Konular!U3)</f>
        <v xml:space="preserve"> </v>
      </c>
      <c r="U7" s="107" t="str">
        <f>IF(Konular!V3=0," ",Konular!V3)</f>
        <v xml:space="preserve"> </v>
      </c>
      <c r="V7" s="107" t="str">
        <f>IF(Konular!W3=0," ",Konular!W3)</f>
        <v xml:space="preserve"> </v>
      </c>
      <c r="W7" s="107" t="str">
        <f>IF(Konular!X3=0," ",Konular!X3)</f>
        <v xml:space="preserve"> </v>
      </c>
      <c r="X7" s="107" t="str">
        <f>IF(Konular!Y3=0," ",Konular!Y3)</f>
        <v xml:space="preserve"> </v>
      </c>
      <c r="Y7" s="107" t="str">
        <f>IF(Konular!Z3=0," ",Konular!Z3)</f>
        <v xml:space="preserve"> </v>
      </c>
      <c r="Z7" s="107" t="str">
        <f>IF(Konular!AA3=0," ",Konular!AA3)</f>
        <v xml:space="preserve"> </v>
      </c>
      <c r="AA7" s="107" t="str">
        <f>IF(Konular!AB3=0," ",Konular!AB3)</f>
        <v xml:space="preserve"> </v>
      </c>
      <c r="AB7" s="107" t="str">
        <f>IF(Konular!AC3=0," ",Konular!AC3)</f>
        <v xml:space="preserve"> </v>
      </c>
      <c r="AC7" s="107" t="str">
        <f>IF(Konular!AD3=0," ",Konular!AD3)</f>
        <v xml:space="preserve"> </v>
      </c>
      <c r="AD7" s="107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8.2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338">
        <v>1</v>
      </c>
      <c r="B9" s="339"/>
      <c r="C9" s="306">
        <v>410</v>
      </c>
      <c r="D9" s="307" t="s">
        <v>849</v>
      </c>
      <c r="E9" s="306" t="s">
        <v>387</v>
      </c>
      <c r="F9" s="113">
        <v>5</v>
      </c>
      <c r="G9" s="113">
        <v>10</v>
      </c>
      <c r="H9" s="113">
        <v>5</v>
      </c>
      <c r="I9" s="113">
        <v>5</v>
      </c>
      <c r="J9" s="113">
        <v>10</v>
      </c>
      <c r="K9" s="113">
        <v>10</v>
      </c>
      <c r="L9" s="113">
        <v>5</v>
      </c>
      <c r="M9" s="113">
        <v>5</v>
      </c>
      <c r="N9" s="113">
        <v>5</v>
      </c>
      <c r="O9" s="113">
        <v>5</v>
      </c>
      <c r="P9" s="113"/>
      <c r="Q9" s="258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4">
        <f t="shared" ref="AE9:AE53" si="0">IF(OR(A9="",F9=""),"",SUM(F9:AD9))</f>
        <v>65</v>
      </c>
      <c r="AF9" s="53">
        <f t="shared" ref="AF9:AF53" si="1">IF(OR(A9="",F9=""),"",ROUND(AE9,0))</f>
        <v>65</v>
      </c>
      <c r="AG9" s="16"/>
    </row>
    <row r="10" spans="1:36" ht="12" customHeight="1">
      <c r="A10" s="336">
        <v>2</v>
      </c>
      <c r="B10" s="337"/>
      <c r="C10" s="308">
        <v>767</v>
      </c>
      <c r="D10" s="309" t="s">
        <v>850</v>
      </c>
      <c r="E10" s="308" t="s">
        <v>387</v>
      </c>
      <c r="F10" s="117">
        <v>5</v>
      </c>
      <c r="G10" s="117">
        <v>5</v>
      </c>
      <c r="H10" s="117">
        <v>5</v>
      </c>
      <c r="I10" s="117">
        <v>5</v>
      </c>
      <c r="J10" s="117">
        <v>10</v>
      </c>
      <c r="K10" s="117">
        <v>10</v>
      </c>
      <c r="L10" s="117">
        <v>5</v>
      </c>
      <c r="M10" s="117">
        <v>5</v>
      </c>
      <c r="N10" s="117">
        <v>5</v>
      </c>
      <c r="O10" s="117">
        <v>5</v>
      </c>
      <c r="P10" s="117"/>
      <c r="Q10" s="25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54">
        <f t="shared" si="0"/>
        <v>60</v>
      </c>
      <c r="AF10" s="53">
        <f t="shared" si="1"/>
        <v>60</v>
      </c>
      <c r="AG10" s="16"/>
      <c r="AJ10" s="99"/>
    </row>
    <row r="11" spans="1:36" ht="12" customHeight="1">
      <c r="A11" s="338">
        <v>3</v>
      </c>
      <c r="B11" s="339"/>
      <c r="C11" s="306">
        <v>773</v>
      </c>
      <c r="D11" s="307" t="s">
        <v>851</v>
      </c>
      <c r="E11" s="306" t="s">
        <v>387</v>
      </c>
      <c r="F11" s="113">
        <v>5</v>
      </c>
      <c r="G11" s="113">
        <v>5</v>
      </c>
      <c r="H11" s="113">
        <v>5</v>
      </c>
      <c r="I11" s="113">
        <v>5</v>
      </c>
      <c r="J11" s="113">
        <v>5</v>
      </c>
      <c r="K11" s="113">
        <v>5</v>
      </c>
      <c r="L11" s="113">
        <v>5</v>
      </c>
      <c r="M11" s="113">
        <v>5</v>
      </c>
      <c r="N11" s="113">
        <v>5</v>
      </c>
      <c r="O11" s="113">
        <v>5</v>
      </c>
      <c r="P11" s="113"/>
      <c r="Q11" s="258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54">
        <f t="shared" si="0"/>
        <v>50</v>
      </c>
      <c r="AF11" s="53">
        <f t="shared" si="1"/>
        <v>50</v>
      </c>
      <c r="AG11" s="16"/>
    </row>
    <row r="12" spans="1:36" ht="12" customHeight="1">
      <c r="A12" s="336">
        <v>4</v>
      </c>
      <c r="B12" s="337"/>
      <c r="C12" s="308">
        <v>783</v>
      </c>
      <c r="D12" s="309" t="s">
        <v>852</v>
      </c>
      <c r="E12" s="308" t="s">
        <v>387</v>
      </c>
      <c r="F12" s="117">
        <v>5</v>
      </c>
      <c r="G12" s="117">
        <v>10</v>
      </c>
      <c r="H12" s="117">
        <v>5</v>
      </c>
      <c r="I12" s="117">
        <v>10</v>
      </c>
      <c r="J12" s="117">
        <v>5</v>
      </c>
      <c r="K12" s="117">
        <v>5</v>
      </c>
      <c r="L12" s="117">
        <v>5</v>
      </c>
      <c r="M12" s="117">
        <v>5</v>
      </c>
      <c r="N12" s="117">
        <v>5</v>
      </c>
      <c r="O12" s="117">
        <v>5</v>
      </c>
      <c r="P12" s="117"/>
      <c r="Q12" s="25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54">
        <f t="shared" si="0"/>
        <v>60</v>
      </c>
      <c r="AF12" s="53">
        <f t="shared" si="1"/>
        <v>60</v>
      </c>
      <c r="AG12" s="16"/>
    </row>
    <row r="13" spans="1:36" ht="12" customHeight="1">
      <c r="A13" s="338">
        <v>5</v>
      </c>
      <c r="B13" s="339"/>
      <c r="C13" s="306">
        <v>808</v>
      </c>
      <c r="D13" s="307" t="s">
        <v>853</v>
      </c>
      <c r="E13" s="306" t="s">
        <v>387</v>
      </c>
      <c r="F13" s="113">
        <v>10</v>
      </c>
      <c r="G13" s="113">
        <v>5</v>
      </c>
      <c r="H13" s="113">
        <v>10</v>
      </c>
      <c r="I13" s="113">
        <v>10</v>
      </c>
      <c r="J13" s="113">
        <v>10</v>
      </c>
      <c r="K13" s="113">
        <v>10</v>
      </c>
      <c r="L13" s="113">
        <v>10</v>
      </c>
      <c r="M13" s="113">
        <v>10</v>
      </c>
      <c r="N13" s="113">
        <v>5</v>
      </c>
      <c r="O13" s="113">
        <v>5</v>
      </c>
      <c r="P13" s="113"/>
      <c r="Q13" s="258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54">
        <f t="shared" si="0"/>
        <v>85</v>
      </c>
      <c r="AF13" s="53">
        <f t="shared" si="1"/>
        <v>85</v>
      </c>
      <c r="AG13" s="16"/>
    </row>
    <row r="14" spans="1:36" ht="12" customHeight="1">
      <c r="A14" s="336">
        <v>6</v>
      </c>
      <c r="B14" s="337"/>
      <c r="C14" s="308">
        <v>811</v>
      </c>
      <c r="D14" s="309" t="s">
        <v>854</v>
      </c>
      <c r="E14" s="308" t="s">
        <v>387</v>
      </c>
      <c r="F14" s="117">
        <v>5</v>
      </c>
      <c r="G14" s="117">
        <v>10</v>
      </c>
      <c r="H14" s="117">
        <v>5</v>
      </c>
      <c r="I14" s="117">
        <v>5</v>
      </c>
      <c r="J14" s="117">
        <v>10</v>
      </c>
      <c r="K14" s="117">
        <v>10</v>
      </c>
      <c r="L14" s="117">
        <v>5</v>
      </c>
      <c r="M14" s="117">
        <v>5</v>
      </c>
      <c r="N14" s="117">
        <v>5</v>
      </c>
      <c r="O14" s="117">
        <v>5</v>
      </c>
      <c r="P14" s="117"/>
      <c r="Q14" s="25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54">
        <f t="shared" si="0"/>
        <v>65</v>
      </c>
      <c r="AF14" s="53">
        <f t="shared" si="1"/>
        <v>65</v>
      </c>
      <c r="AG14" s="16"/>
    </row>
    <row r="15" spans="1:36" ht="12" customHeight="1">
      <c r="A15" s="338">
        <v>7</v>
      </c>
      <c r="B15" s="339"/>
      <c r="C15" s="306">
        <v>813</v>
      </c>
      <c r="D15" s="307" t="s">
        <v>855</v>
      </c>
      <c r="E15" s="306" t="s">
        <v>387</v>
      </c>
      <c r="F15" s="113">
        <v>5</v>
      </c>
      <c r="G15" s="113">
        <v>10</v>
      </c>
      <c r="H15" s="113">
        <v>5</v>
      </c>
      <c r="I15" s="113">
        <v>5</v>
      </c>
      <c r="J15" s="113">
        <v>5</v>
      </c>
      <c r="K15" s="113">
        <v>10</v>
      </c>
      <c r="L15" s="113">
        <v>5</v>
      </c>
      <c r="M15" s="113">
        <v>5</v>
      </c>
      <c r="N15" s="113">
        <v>5</v>
      </c>
      <c r="O15" s="113">
        <v>5</v>
      </c>
      <c r="P15" s="113"/>
      <c r="Q15" s="258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54">
        <f t="shared" si="0"/>
        <v>60</v>
      </c>
      <c r="AF15" s="53">
        <f t="shared" si="1"/>
        <v>60</v>
      </c>
      <c r="AG15" s="16"/>
    </row>
    <row r="16" spans="1:36" ht="12" customHeight="1">
      <c r="A16" s="336">
        <v>8</v>
      </c>
      <c r="B16" s="337"/>
      <c r="C16" s="308">
        <v>822</v>
      </c>
      <c r="D16" s="309" t="s">
        <v>856</v>
      </c>
      <c r="E16" s="308" t="s">
        <v>387</v>
      </c>
      <c r="F16" s="117">
        <v>5</v>
      </c>
      <c r="G16" s="117">
        <v>5</v>
      </c>
      <c r="H16" s="117">
        <v>5</v>
      </c>
      <c r="I16" s="117">
        <v>5</v>
      </c>
      <c r="J16" s="117">
        <v>5</v>
      </c>
      <c r="K16" s="117">
        <v>5</v>
      </c>
      <c r="L16" s="117">
        <v>5</v>
      </c>
      <c r="M16" s="117">
        <v>0</v>
      </c>
      <c r="N16" s="117">
        <v>5</v>
      </c>
      <c r="O16" s="117">
        <v>5</v>
      </c>
      <c r="P16" s="117"/>
      <c r="Q16" s="259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54">
        <f t="shared" si="0"/>
        <v>45</v>
      </c>
      <c r="AF16" s="53">
        <f t="shared" si="1"/>
        <v>45</v>
      </c>
      <c r="AG16" s="16"/>
    </row>
    <row r="17" spans="1:33" ht="12" customHeight="1">
      <c r="A17" s="338">
        <v>9</v>
      </c>
      <c r="B17" s="339"/>
      <c r="C17" s="306">
        <v>846</v>
      </c>
      <c r="D17" s="307" t="s">
        <v>857</v>
      </c>
      <c r="E17" s="306" t="s">
        <v>387</v>
      </c>
      <c r="F17" s="113">
        <v>5</v>
      </c>
      <c r="G17" s="113">
        <v>5</v>
      </c>
      <c r="H17" s="113">
        <v>5</v>
      </c>
      <c r="I17" s="113">
        <v>5</v>
      </c>
      <c r="J17" s="113">
        <v>5</v>
      </c>
      <c r="K17" s="113">
        <v>5</v>
      </c>
      <c r="L17" s="113">
        <v>5</v>
      </c>
      <c r="M17" s="113">
        <v>5</v>
      </c>
      <c r="N17" s="113">
        <v>0</v>
      </c>
      <c r="O17" s="113">
        <v>0</v>
      </c>
      <c r="P17" s="113"/>
      <c r="Q17" s="258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54">
        <f t="shared" si="0"/>
        <v>40</v>
      </c>
      <c r="AF17" s="53">
        <f t="shared" si="1"/>
        <v>40</v>
      </c>
      <c r="AG17" s="16"/>
    </row>
    <row r="18" spans="1:33" ht="12" customHeight="1">
      <c r="A18" s="336">
        <v>10</v>
      </c>
      <c r="B18" s="337"/>
      <c r="C18" s="308">
        <v>853</v>
      </c>
      <c r="D18" s="309" t="s">
        <v>858</v>
      </c>
      <c r="E18" s="308" t="s">
        <v>387</v>
      </c>
      <c r="F18" s="117">
        <v>5</v>
      </c>
      <c r="G18" s="117">
        <v>5</v>
      </c>
      <c r="H18" s="117">
        <v>5</v>
      </c>
      <c r="I18" s="117">
        <v>5</v>
      </c>
      <c r="J18" s="117">
        <v>10</v>
      </c>
      <c r="K18" s="117">
        <v>5</v>
      </c>
      <c r="L18" s="117">
        <v>5</v>
      </c>
      <c r="M18" s="117">
        <v>5</v>
      </c>
      <c r="N18" s="117">
        <v>5</v>
      </c>
      <c r="O18" s="117">
        <v>5</v>
      </c>
      <c r="P18" s="117"/>
      <c r="Q18" s="259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54">
        <f t="shared" si="0"/>
        <v>55</v>
      </c>
      <c r="AF18" s="53">
        <f t="shared" si="1"/>
        <v>55</v>
      </c>
      <c r="AG18" s="16"/>
    </row>
    <row r="19" spans="1:33" ht="12" customHeight="1">
      <c r="A19" s="338">
        <v>11</v>
      </c>
      <c r="B19" s="339"/>
      <c r="C19" s="306">
        <v>858</v>
      </c>
      <c r="D19" s="307" t="s">
        <v>859</v>
      </c>
      <c r="E19" s="306" t="s">
        <v>387</v>
      </c>
      <c r="F19" s="113">
        <v>5</v>
      </c>
      <c r="G19" s="113">
        <v>5</v>
      </c>
      <c r="H19" s="113">
        <v>5</v>
      </c>
      <c r="I19" s="113">
        <v>5</v>
      </c>
      <c r="J19" s="113">
        <v>10</v>
      </c>
      <c r="K19" s="113">
        <v>5</v>
      </c>
      <c r="L19" s="113">
        <v>0</v>
      </c>
      <c r="M19" s="113">
        <v>5</v>
      </c>
      <c r="N19" s="113">
        <v>5</v>
      </c>
      <c r="O19" s="113">
        <v>5</v>
      </c>
      <c r="P19" s="113"/>
      <c r="Q19" s="25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54">
        <f t="shared" si="0"/>
        <v>50</v>
      </c>
      <c r="AF19" s="53">
        <f t="shared" si="1"/>
        <v>50</v>
      </c>
      <c r="AG19" s="16"/>
    </row>
    <row r="20" spans="1:33" ht="12" customHeight="1">
      <c r="A20" s="336">
        <v>12</v>
      </c>
      <c r="B20" s="337"/>
      <c r="C20" s="308">
        <v>860</v>
      </c>
      <c r="D20" s="309" t="s">
        <v>860</v>
      </c>
      <c r="E20" s="308" t="s">
        <v>387</v>
      </c>
      <c r="F20" s="117">
        <v>5</v>
      </c>
      <c r="G20" s="117">
        <v>5</v>
      </c>
      <c r="H20" s="117">
        <v>5</v>
      </c>
      <c r="I20" s="117">
        <v>5</v>
      </c>
      <c r="J20" s="117">
        <v>5</v>
      </c>
      <c r="K20" s="117">
        <v>0</v>
      </c>
      <c r="L20" s="117">
        <v>5</v>
      </c>
      <c r="M20" s="117">
        <v>5</v>
      </c>
      <c r="N20" s="117">
        <v>5</v>
      </c>
      <c r="O20" s="117">
        <v>5</v>
      </c>
      <c r="P20" s="117"/>
      <c r="Q20" s="25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54">
        <f t="shared" si="0"/>
        <v>45</v>
      </c>
      <c r="AF20" s="53">
        <f t="shared" si="1"/>
        <v>45</v>
      </c>
      <c r="AG20" s="16"/>
    </row>
    <row r="21" spans="1:33" ht="12" customHeight="1">
      <c r="A21" s="338">
        <v>13</v>
      </c>
      <c r="B21" s="339"/>
      <c r="C21" s="306">
        <v>866</v>
      </c>
      <c r="D21" s="307" t="s">
        <v>861</v>
      </c>
      <c r="E21" s="306" t="s">
        <v>387</v>
      </c>
      <c r="F21" s="113">
        <v>5</v>
      </c>
      <c r="G21" s="113">
        <v>5</v>
      </c>
      <c r="H21" s="113">
        <v>5</v>
      </c>
      <c r="I21" s="113">
        <v>5</v>
      </c>
      <c r="J21" s="113">
        <v>10</v>
      </c>
      <c r="K21" s="113">
        <v>5</v>
      </c>
      <c r="L21" s="113">
        <v>5</v>
      </c>
      <c r="M21" s="113">
        <v>5</v>
      </c>
      <c r="N21" s="113">
        <v>5</v>
      </c>
      <c r="O21" s="113">
        <v>5</v>
      </c>
      <c r="P21" s="113"/>
      <c r="Q21" s="258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54">
        <f t="shared" si="0"/>
        <v>55</v>
      </c>
      <c r="AF21" s="53">
        <f t="shared" si="1"/>
        <v>55</v>
      </c>
      <c r="AG21" s="16"/>
    </row>
    <row r="22" spans="1:33" ht="12" customHeight="1">
      <c r="A22" s="336">
        <v>14</v>
      </c>
      <c r="B22" s="337"/>
      <c r="C22" s="308">
        <v>880</v>
      </c>
      <c r="D22" s="309" t="s">
        <v>862</v>
      </c>
      <c r="E22" s="308" t="s">
        <v>387</v>
      </c>
      <c r="F22" s="117">
        <v>5</v>
      </c>
      <c r="G22" s="117">
        <v>5</v>
      </c>
      <c r="H22" s="117">
        <v>5</v>
      </c>
      <c r="I22" s="117">
        <v>5</v>
      </c>
      <c r="J22" s="117">
        <v>5</v>
      </c>
      <c r="K22" s="117">
        <v>5</v>
      </c>
      <c r="L22" s="117">
        <v>0</v>
      </c>
      <c r="M22" s="117">
        <v>5</v>
      </c>
      <c r="N22" s="117">
        <v>5</v>
      </c>
      <c r="O22" s="117">
        <v>0</v>
      </c>
      <c r="P22" s="117"/>
      <c r="Q22" s="259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54">
        <f t="shared" si="0"/>
        <v>40</v>
      </c>
      <c r="AF22" s="53">
        <f t="shared" si="1"/>
        <v>40</v>
      </c>
      <c r="AG22" s="16"/>
    </row>
    <row r="23" spans="1:33" ht="12" customHeight="1">
      <c r="A23" s="338">
        <v>15</v>
      </c>
      <c r="B23" s="339"/>
      <c r="C23" s="306">
        <v>898</v>
      </c>
      <c r="D23" s="307" t="s">
        <v>863</v>
      </c>
      <c r="E23" s="306" t="s">
        <v>387</v>
      </c>
      <c r="F23" s="113">
        <v>5</v>
      </c>
      <c r="G23" s="113">
        <v>10</v>
      </c>
      <c r="H23" s="113">
        <v>5</v>
      </c>
      <c r="I23" s="113">
        <v>5</v>
      </c>
      <c r="J23" s="113">
        <v>5</v>
      </c>
      <c r="K23" s="113">
        <v>5</v>
      </c>
      <c r="L23" s="113">
        <v>5</v>
      </c>
      <c r="M23" s="113">
        <v>5</v>
      </c>
      <c r="N23" s="113">
        <v>5</v>
      </c>
      <c r="O23" s="113">
        <v>5</v>
      </c>
      <c r="P23" s="113"/>
      <c r="Q23" s="258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4">
        <f t="shared" si="0"/>
        <v>55</v>
      </c>
      <c r="AF23" s="53">
        <f t="shared" si="1"/>
        <v>55</v>
      </c>
      <c r="AG23" s="16"/>
    </row>
    <row r="24" spans="1:33" ht="12" customHeight="1">
      <c r="A24" s="336">
        <v>16</v>
      </c>
      <c r="B24" s="337"/>
      <c r="C24" s="308">
        <v>908</v>
      </c>
      <c r="D24" s="309" t="s">
        <v>864</v>
      </c>
      <c r="E24" s="308" t="s">
        <v>387</v>
      </c>
      <c r="F24" s="117">
        <v>5</v>
      </c>
      <c r="G24" s="117">
        <v>10</v>
      </c>
      <c r="H24" s="117">
        <v>5</v>
      </c>
      <c r="I24" s="117">
        <v>10</v>
      </c>
      <c r="J24" s="117">
        <v>5</v>
      </c>
      <c r="K24" s="117">
        <v>10</v>
      </c>
      <c r="L24" s="117">
        <v>5</v>
      </c>
      <c r="M24" s="117">
        <v>0</v>
      </c>
      <c r="N24" s="117">
        <v>5</v>
      </c>
      <c r="O24" s="117">
        <v>5</v>
      </c>
      <c r="P24" s="117"/>
      <c r="Q24" s="259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54">
        <f t="shared" si="0"/>
        <v>60</v>
      </c>
      <c r="AF24" s="53">
        <f t="shared" si="1"/>
        <v>60</v>
      </c>
      <c r="AG24" s="16"/>
    </row>
    <row r="25" spans="1:33" ht="12" customHeight="1">
      <c r="A25" s="338">
        <v>17</v>
      </c>
      <c r="B25" s="339"/>
      <c r="C25" s="306">
        <v>934</v>
      </c>
      <c r="D25" s="307" t="s">
        <v>865</v>
      </c>
      <c r="E25" s="306" t="s">
        <v>387</v>
      </c>
      <c r="F25" s="113">
        <v>10</v>
      </c>
      <c r="G25" s="113">
        <v>5</v>
      </c>
      <c r="H25" s="113">
        <v>10</v>
      </c>
      <c r="I25" s="113">
        <v>5</v>
      </c>
      <c r="J25" s="113">
        <v>10</v>
      </c>
      <c r="K25" s="113">
        <v>5</v>
      </c>
      <c r="L25" s="113">
        <v>10</v>
      </c>
      <c r="M25" s="113">
        <v>5</v>
      </c>
      <c r="N25" s="113">
        <v>5</v>
      </c>
      <c r="O25" s="113">
        <v>5</v>
      </c>
      <c r="P25" s="113"/>
      <c r="Q25" s="25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4">
        <f t="shared" si="0"/>
        <v>70</v>
      </c>
      <c r="AF25" s="53">
        <f t="shared" si="1"/>
        <v>70</v>
      </c>
      <c r="AG25" s="16"/>
    </row>
    <row r="26" spans="1:33" ht="12" customHeight="1">
      <c r="A26" s="336">
        <v>18</v>
      </c>
      <c r="B26" s="337"/>
      <c r="C26" s="308">
        <v>2765</v>
      </c>
      <c r="D26" s="309" t="s">
        <v>866</v>
      </c>
      <c r="E26" s="308" t="s">
        <v>387</v>
      </c>
      <c r="F26" s="117">
        <v>5</v>
      </c>
      <c r="G26" s="117">
        <v>10</v>
      </c>
      <c r="H26" s="117">
        <v>5</v>
      </c>
      <c r="I26" s="117">
        <v>10</v>
      </c>
      <c r="J26" s="117">
        <v>10</v>
      </c>
      <c r="K26" s="117">
        <v>5</v>
      </c>
      <c r="L26" s="117">
        <v>10</v>
      </c>
      <c r="M26" s="117">
        <v>5</v>
      </c>
      <c r="N26" s="117">
        <v>5</v>
      </c>
      <c r="O26" s="117">
        <v>5</v>
      </c>
      <c r="P26" s="117"/>
      <c r="Q26" s="25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54">
        <f t="shared" si="0"/>
        <v>70</v>
      </c>
      <c r="AF26" s="53">
        <f t="shared" si="1"/>
        <v>70</v>
      </c>
      <c r="AG26" s="16"/>
    </row>
    <row r="27" spans="1:33" ht="12" customHeight="1">
      <c r="A27" s="338">
        <v>19</v>
      </c>
      <c r="B27" s="339"/>
      <c r="C27" s="306">
        <v>3333</v>
      </c>
      <c r="D27" s="307" t="s">
        <v>867</v>
      </c>
      <c r="E27" s="306" t="s">
        <v>387</v>
      </c>
      <c r="F27" s="113">
        <v>5</v>
      </c>
      <c r="G27" s="113">
        <v>5</v>
      </c>
      <c r="H27" s="113">
        <v>0</v>
      </c>
      <c r="I27" s="113">
        <v>0</v>
      </c>
      <c r="J27" s="113">
        <v>5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/>
      <c r="Q27" s="25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54">
        <f t="shared" si="0"/>
        <v>15</v>
      </c>
      <c r="AF27" s="53">
        <f t="shared" si="1"/>
        <v>15</v>
      </c>
      <c r="AG27" s="16"/>
    </row>
    <row r="28" spans="1:33" ht="12" customHeight="1">
      <c r="A28" s="336">
        <v>20</v>
      </c>
      <c r="B28" s="337"/>
      <c r="C28" s="308">
        <v>3434</v>
      </c>
      <c r="D28" s="309" t="s">
        <v>868</v>
      </c>
      <c r="E28" s="308" t="s">
        <v>387</v>
      </c>
      <c r="F28" s="117">
        <v>5</v>
      </c>
      <c r="G28" s="117">
        <v>5</v>
      </c>
      <c r="H28" s="117">
        <v>5</v>
      </c>
      <c r="I28" s="117">
        <v>0</v>
      </c>
      <c r="J28" s="117">
        <v>5</v>
      </c>
      <c r="K28" s="117">
        <v>0</v>
      </c>
      <c r="L28" s="117">
        <v>5</v>
      </c>
      <c r="M28" s="117">
        <v>0</v>
      </c>
      <c r="N28" s="117">
        <v>0</v>
      </c>
      <c r="O28" s="117">
        <v>5</v>
      </c>
      <c r="P28" s="117"/>
      <c r="Q28" s="25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54">
        <f t="shared" si="0"/>
        <v>30</v>
      </c>
      <c r="AF28" s="53">
        <f t="shared" si="1"/>
        <v>30</v>
      </c>
      <c r="AG28" s="16"/>
    </row>
    <row r="29" spans="1:33" ht="12" customHeight="1">
      <c r="A29" s="338">
        <v>21</v>
      </c>
      <c r="B29" s="339"/>
      <c r="C29" s="306">
        <v>4040</v>
      </c>
      <c r="D29" s="307" t="s">
        <v>869</v>
      </c>
      <c r="E29" s="306" t="s">
        <v>387</v>
      </c>
      <c r="F29" s="113">
        <v>5</v>
      </c>
      <c r="G29" s="113">
        <v>5</v>
      </c>
      <c r="H29" s="113">
        <v>5</v>
      </c>
      <c r="I29" s="113">
        <v>5</v>
      </c>
      <c r="J29" s="113">
        <v>5</v>
      </c>
      <c r="K29" s="113">
        <v>5</v>
      </c>
      <c r="L29" s="113">
        <v>5</v>
      </c>
      <c r="M29" s="113">
        <v>5</v>
      </c>
      <c r="N29" s="113">
        <v>5</v>
      </c>
      <c r="O29" s="113">
        <v>5</v>
      </c>
      <c r="P29" s="113"/>
      <c r="Q29" s="258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54">
        <f t="shared" si="0"/>
        <v>50</v>
      </c>
      <c r="AF29" s="53">
        <f t="shared" si="1"/>
        <v>50</v>
      </c>
      <c r="AG29" s="16"/>
    </row>
    <row r="30" spans="1:33" ht="12" customHeight="1">
      <c r="A30" s="336">
        <v>22</v>
      </c>
      <c r="B30" s="337"/>
      <c r="C30" s="308">
        <v>4383</v>
      </c>
      <c r="D30" s="309" t="s">
        <v>870</v>
      </c>
      <c r="E30" s="308" t="s">
        <v>387</v>
      </c>
      <c r="F30" s="117">
        <v>5</v>
      </c>
      <c r="G30" s="117">
        <v>5</v>
      </c>
      <c r="H30" s="117">
        <v>5</v>
      </c>
      <c r="I30" s="117">
        <v>5</v>
      </c>
      <c r="J30" s="117">
        <v>5</v>
      </c>
      <c r="K30" s="117">
        <v>5</v>
      </c>
      <c r="L30" s="117">
        <v>5</v>
      </c>
      <c r="M30" s="117">
        <v>5</v>
      </c>
      <c r="N30" s="117">
        <v>5</v>
      </c>
      <c r="O30" s="117">
        <v>5</v>
      </c>
      <c r="P30" s="117"/>
      <c r="Q30" s="25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54">
        <f t="shared" si="0"/>
        <v>50</v>
      </c>
      <c r="AF30" s="53">
        <f t="shared" si="1"/>
        <v>50</v>
      </c>
      <c r="AG30" s="16"/>
    </row>
    <row r="31" spans="1:33" ht="12" customHeight="1">
      <c r="A31" s="338">
        <v>23</v>
      </c>
      <c r="B31" s="339"/>
      <c r="C31" s="306"/>
      <c r="D31" s="307"/>
      <c r="E31" s="30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258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336">
        <v>24</v>
      </c>
      <c r="B32" s="337"/>
      <c r="C32" s="308"/>
      <c r="D32" s="309"/>
      <c r="E32" s="30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5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338">
        <v>25</v>
      </c>
      <c r="B33" s="339"/>
      <c r="C33" s="306"/>
      <c r="D33" s="307"/>
      <c r="E33" s="30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58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336">
        <v>26</v>
      </c>
      <c r="B34" s="337"/>
      <c r="C34" s="308"/>
      <c r="D34" s="309"/>
      <c r="E34" s="308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5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338">
        <v>27</v>
      </c>
      <c r="B35" s="339"/>
      <c r="C35" s="306"/>
      <c r="D35" s="307"/>
      <c r="E35" s="30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58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336">
        <v>28</v>
      </c>
      <c r="B36" s="337"/>
      <c r="C36" s="308"/>
      <c r="D36" s="309"/>
      <c r="E36" s="308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5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338">
        <v>29</v>
      </c>
      <c r="B37" s="339"/>
      <c r="C37" s="306"/>
      <c r="D37" s="307"/>
      <c r="E37" s="30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58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336">
        <v>30</v>
      </c>
      <c r="B38" s="337"/>
      <c r="C38" s="308"/>
      <c r="D38" s="309"/>
      <c r="E38" s="308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59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338">
        <v>31</v>
      </c>
      <c r="B39" s="339"/>
      <c r="C39" s="306"/>
      <c r="D39" s="307"/>
      <c r="E39" s="30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58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336">
        <v>32</v>
      </c>
      <c r="B40" s="337"/>
      <c r="C40" s="308"/>
      <c r="D40" s="309"/>
      <c r="E40" s="308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5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338">
        <v>33</v>
      </c>
      <c r="B41" s="339"/>
      <c r="C41" s="306"/>
      <c r="D41" s="307"/>
      <c r="E41" s="30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58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336">
        <v>34</v>
      </c>
      <c r="B42" s="337"/>
      <c r="C42" s="308"/>
      <c r="D42" s="309"/>
      <c r="E42" s="308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259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338">
        <v>35</v>
      </c>
      <c r="B43" s="339"/>
      <c r="C43" s="306"/>
      <c r="D43" s="307"/>
      <c r="E43" s="30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58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54"/>
      <c r="AF43" s="53"/>
      <c r="AG43" s="16"/>
    </row>
    <row r="44" spans="1:33" ht="12" customHeight="1">
      <c r="A44" s="336">
        <v>36</v>
      </c>
      <c r="B44" s="337"/>
      <c r="C44" s="308"/>
      <c r="D44" s="309"/>
      <c r="E44" s="308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259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54"/>
      <c r="AF44" s="53"/>
      <c r="AG44" s="16"/>
    </row>
    <row r="45" spans="1:33" ht="12" customHeight="1">
      <c r="A45" s="338">
        <v>37</v>
      </c>
      <c r="B45" s="339"/>
      <c r="C45" s="306"/>
      <c r="D45" s="307"/>
      <c r="E45" s="30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258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54"/>
      <c r="AF45" s="53"/>
      <c r="AG45" s="16"/>
    </row>
    <row r="46" spans="1:33" ht="12" customHeight="1">
      <c r="A46" s="336">
        <v>38</v>
      </c>
      <c r="B46" s="337"/>
      <c r="C46" s="308"/>
      <c r="D46" s="309"/>
      <c r="E46" s="308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259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54"/>
      <c r="AF46" s="53"/>
      <c r="AG46" s="16"/>
    </row>
    <row r="47" spans="1:33" ht="12" customHeight="1">
      <c r="A47" s="338">
        <v>39</v>
      </c>
      <c r="B47" s="339"/>
      <c r="C47" s="306"/>
      <c r="D47" s="307"/>
      <c r="E47" s="30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258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54"/>
      <c r="AF47" s="53"/>
      <c r="AG47" s="16"/>
    </row>
    <row r="48" spans="1:33" ht="12" customHeight="1">
      <c r="A48" s="336">
        <v>40</v>
      </c>
      <c r="B48" s="337"/>
      <c r="C48" s="308"/>
      <c r="D48" s="309"/>
      <c r="E48" s="308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259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54"/>
      <c r="AF48" s="53"/>
      <c r="AG48" s="16"/>
    </row>
    <row r="49" spans="1:33" ht="12" customHeight="1">
      <c r="A49" s="338">
        <v>41</v>
      </c>
      <c r="B49" s="339"/>
      <c r="C49" s="306"/>
      <c r="D49" s="307"/>
      <c r="E49" s="30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258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54" t="str">
        <f t="shared" si="0"/>
        <v/>
      </c>
      <c r="AF49" s="53" t="str">
        <f t="shared" si="1"/>
        <v/>
      </c>
      <c r="AG49" s="16"/>
    </row>
    <row r="50" spans="1:33" ht="12" customHeight="1">
      <c r="A50" s="336">
        <v>42</v>
      </c>
      <c r="B50" s="337"/>
      <c r="C50" s="308"/>
      <c r="D50" s="309"/>
      <c r="E50" s="308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259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54"/>
      <c r="AF50" s="53"/>
      <c r="AG50" s="16"/>
    </row>
    <row r="51" spans="1:33" ht="12" customHeight="1">
      <c r="A51" s="338">
        <v>43</v>
      </c>
      <c r="B51" s="339"/>
      <c r="C51" s="306"/>
      <c r="D51" s="307"/>
      <c r="E51" s="30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258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54"/>
      <c r="AF51" s="53"/>
      <c r="AG51" s="16"/>
    </row>
    <row r="52" spans="1:33" ht="12" customHeight="1">
      <c r="A52" s="336">
        <v>44</v>
      </c>
      <c r="B52" s="337"/>
      <c r="C52" s="308"/>
      <c r="D52" s="309"/>
      <c r="E52" s="308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259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54"/>
      <c r="AF52" s="53"/>
      <c r="AG52" s="16"/>
    </row>
    <row r="53" spans="1:33" ht="12" customHeight="1">
      <c r="A53" s="338">
        <v>45</v>
      </c>
      <c r="B53" s="339"/>
      <c r="C53" s="306"/>
      <c r="D53" s="307"/>
      <c r="E53" s="30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258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54" t="str">
        <f t="shared" si="0"/>
        <v/>
      </c>
      <c r="AF53" s="53" t="str">
        <f t="shared" si="1"/>
        <v/>
      </c>
      <c r="AG53" s="16"/>
    </row>
    <row r="54" spans="1:33" ht="15.75" customHeight="1">
      <c r="A54" s="402" t="s">
        <v>0</v>
      </c>
      <c r="B54" s="403"/>
      <c r="C54" s="403"/>
      <c r="D54" s="403"/>
      <c r="E54" s="404"/>
      <c r="F54" s="119">
        <f>IF(OR(F7="",COUNTIF(F9:F53,"&gt;"&amp;F7)&gt;0),"H",SUM(F9:F53))</f>
        <v>120</v>
      </c>
      <c r="G54" s="119">
        <f>IF(OR(G7="",COUNTIF(G9:G53,"&gt;"&amp;G7)&gt;0),"H",SUM(G9:G53))</f>
        <v>145</v>
      </c>
      <c r="H54" s="119">
        <f t="shared" ref="H54:AD54" si="2">IF(OR(H7="",COUNTIF(H9:H53,"&gt;"&amp;H7)&gt;0),"H",SUM(H9:H53))</f>
        <v>115</v>
      </c>
      <c r="I54" s="119">
        <f t="shared" si="2"/>
        <v>120</v>
      </c>
      <c r="J54" s="119">
        <f t="shared" si="2"/>
        <v>155</v>
      </c>
      <c r="K54" s="119">
        <f t="shared" si="2"/>
        <v>125</v>
      </c>
      <c r="L54" s="119">
        <f t="shared" si="2"/>
        <v>110</v>
      </c>
      <c r="M54" s="119">
        <f t="shared" si="2"/>
        <v>95</v>
      </c>
      <c r="N54" s="119">
        <f t="shared" si="2"/>
        <v>95</v>
      </c>
      <c r="O54" s="119">
        <f t="shared" si="2"/>
        <v>95</v>
      </c>
      <c r="P54" s="119">
        <f t="shared" si="2"/>
        <v>0</v>
      </c>
      <c r="Q54" s="119">
        <f>IF(OR(Q7="",COUNTIF(Q9:Q53,"&gt;"&amp;Q7)&gt;0),"H",SUM(Q9:Q53))</f>
        <v>0</v>
      </c>
      <c r="R54" s="119">
        <f>IF(OR(R7="",COUNTIF(R9:R53,"&gt;"&amp;R7)&gt;0),"H",SUM(R9:R53))</f>
        <v>0</v>
      </c>
      <c r="S54" s="119">
        <f t="shared" si="2"/>
        <v>0</v>
      </c>
      <c r="T54" s="119">
        <f t="shared" si="2"/>
        <v>0</v>
      </c>
      <c r="U54" s="119">
        <f t="shared" si="2"/>
        <v>0</v>
      </c>
      <c r="V54" s="119">
        <f t="shared" si="2"/>
        <v>0</v>
      </c>
      <c r="W54" s="119">
        <f t="shared" si="2"/>
        <v>0</v>
      </c>
      <c r="X54" s="119">
        <f t="shared" si="2"/>
        <v>0</v>
      </c>
      <c r="Y54" s="119">
        <f t="shared" si="2"/>
        <v>0</v>
      </c>
      <c r="Z54" s="119">
        <f t="shared" si="2"/>
        <v>0</v>
      </c>
      <c r="AA54" s="119">
        <f t="shared" si="2"/>
        <v>0</v>
      </c>
      <c r="AB54" s="119">
        <f t="shared" si="2"/>
        <v>0</v>
      </c>
      <c r="AC54" s="119">
        <f t="shared" si="2"/>
        <v>0</v>
      </c>
      <c r="AD54" s="119">
        <f t="shared" si="2"/>
        <v>0</v>
      </c>
      <c r="AE54" s="54">
        <f>IF(SUM(F54:AD54)=SUM(AE9:AE53),SUM(F54:AD54),"hata var")</f>
        <v>1175</v>
      </c>
      <c r="AF54" s="120">
        <f>ROUND(AE54,0)</f>
        <v>1175</v>
      </c>
      <c r="AG54" s="16"/>
    </row>
    <row r="55" spans="1:33" ht="14.25">
      <c r="A55" s="402" t="s">
        <v>2</v>
      </c>
      <c r="B55" s="403"/>
      <c r="C55" s="403"/>
      <c r="D55" s="403"/>
      <c r="E55" s="404"/>
      <c r="F55" s="230">
        <f>IF(COUNTBLANK(F9:F53)=ROWS(F9:F53)," ",AVERAGE(F9:F53)*10)</f>
        <v>54.54545454545454</v>
      </c>
      <c r="G55" s="230">
        <f t="shared" ref="G55:AD55" si="3">IF(COUNTBLANK(G9:G53)=ROWS(G9:G53)," ",AVERAGE(G9:G53)*10)</f>
        <v>65.909090909090907</v>
      </c>
      <c r="H55" s="230">
        <f t="shared" si="3"/>
        <v>52.272727272727273</v>
      </c>
      <c r="I55" s="230">
        <f t="shared" si="3"/>
        <v>54.54545454545454</v>
      </c>
      <c r="J55" s="230">
        <f t="shared" si="3"/>
        <v>70.454545454545453</v>
      </c>
      <c r="K55" s="230">
        <f t="shared" si="3"/>
        <v>56.818181818181813</v>
      </c>
      <c r="L55" s="230">
        <f t="shared" si="3"/>
        <v>50</v>
      </c>
      <c r="M55" s="230">
        <f t="shared" si="3"/>
        <v>43.181818181818187</v>
      </c>
      <c r="N55" s="230">
        <f t="shared" si="3"/>
        <v>43.181818181818187</v>
      </c>
      <c r="O55" s="230">
        <f t="shared" si="3"/>
        <v>43.181818181818187</v>
      </c>
      <c r="P55" s="230" t="str">
        <f t="shared" si="3"/>
        <v xml:space="preserve"> </v>
      </c>
      <c r="Q55" s="230" t="str">
        <f t="shared" si="3"/>
        <v xml:space="preserve"> </v>
      </c>
      <c r="R55" s="230" t="str">
        <f t="shared" si="3"/>
        <v xml:space="preserve"> </v>
      </c>
      <c r="S55" s="230" t="str">
        <f t="shared" si="3"/>
        <v xml:space="preserve"> </v>
      </c>
      <c r="T55" s="230" t="str">
        <f t="shared" si="3"/>
        <v xml:space="preserve"> </v>
      </c>
      <c r="U55" s="230" t="str">
        <f t="shared" si="3"/>
        <v xml:space="preserve"> </v>
      </c>
      <c r="V55" s="230" t="str">
        <f t="shared" si="3"/>
        <v xml:space="preserve"> </v>
      </c>
      <c r="W55" s="230" t="str">
        <f t="shared" si="3"/>
        <v xml:space="preserve"> </v>
      </c>
      <c r="X55" s="230" t="str">
        <f t="shared" si="3"/>
        <v xml:space="preserve"> </v>
      </c>
      <c r="Y55" s="230" t="str">
        <f t="shared" si="3"/>
        <v xml:space="preserve"> </v>
      </c>
      <c r="Z55" s="230" t="str">
        <f t="shared" si="3"/>
        <v xml:space="preserve"> </v>
      </c>
      <c r="AA55" s="230" t="str">
        <f t="shared" si="3"/>
        <v xml:space="preserve"> </v>
      </c>
      <c r="AB55" s="230" t="str">
        <f t="shared" si="3"/>
        <v xml:space="preserve"> </v>
      </c>
      <c r="AC55" s="230" t="str">
        <f t="shared" si="3"/>
        <v xml:space="preserve"> </v>
      </c>
      <c r="AD55" s="230" t="str">
        <f t="shared" si="3"/>
        <v xml:space="preserve"> </v>
      </c>
      <c r="AE55" s="229">
        <f>IF(OR(F55="0",F55=""),"0",ROUND(AVERAGE(F55:AD55),1))</f>
        <v>53.4</v>
      </c>
      <c r="AF55" s="226">
        <f>AE55</f>
        <v>53.4</v>
      </c>
      <c r="AG55" s="16"/>
    </row>
    <row r="56" spans="1:33" s="28" customFormat="1" ht="13.5">
      <c r="A56" s="405" t="s">
        <v>114</v>
      </c>
      <c r="B56" s="406"/>
      <c r="C56" s="406"/>
      <c r="D56" s="406"/>
      <c r="E56" s="407"/>
      <c r="F56" s="210">
        <f>IF(COUNTBLANK(F9:F53)=ROWS(F9:F53)," ",AVERAGE(F9:F53))</f>
        <v>5.4545454545454541</v>
      </c>
      <c r="G56" s="211">
        <f t="shared" ref="G56:N56" si="4">IF(COUNTBLANK(G9:G53)=ROWS(G9:G53)," ",AVERAGE(G9:G53))</f>
        <v>6.5909090909090908</v>
      </c>
      <c r="H56" s="211">
        <f t="shared" si="4"/>
        <v>5.2272727272727275</v>
      </c>
      <c r="I56" s="211">
        <f t="shared" si="4"/>
        <v>5.4545454545454541</v>
      </c>
      <c r="J56" s="211">
        <f t="shared" si="4"/>
        <v>7.0454545454545459</v>
      </c>
      <c r="K56" s="211">
        <f t="shared" si="4"/>
        <v>5.6818181818181817</v>
      </c>
      <c r="L56" s="211">
        <f t="shared" si="4"/>
        <v>5</v>
      </c>
      <c r="M56" s="211">
        <f t="shared" si="4"/>
        <v>4.3181818181818183</v>
      </c>
      <c r="N56" s="211">
        <f t="shared" si="4"/>
        <v>4.3181818181818183</v>
      </c>
      <c r="O56" s="211">
        <f>IF(COUNTBLANK(O9:O53)=ROWS(O9:O53)," ",AVERAGE(O9:O53))</f>
        <v>4.3181818181818183</v>
      </c>
      <c r="P56" s="211" t="str">
        <f>IF(COUNTBLANK(P9:P53)=ROWS(P9:P53)," ",AVERAGE(P9:P53))</f>
        <v xml:space="preserve"> </v>
      </c>
      <c r="Q56" s="211" t="str">
        <f>IF(COUNTBLANK(Q9:Q53)=ROWS(Q9:Q53)," ",AVERAGE(Q9:Q53))</f>
        <v xml:space="preserve"> </v>
      </c>
      <c r="R56" s="211" t="str">
        <f t="shared" ref="R56:AC56" si="5">IF(COUNTBLANK(R9:R53)=ROWS(R9:R53)," ",AVERAGE(R9:R53))</f>
        <v xml:space="preserve"> </v>
      </c>
      <c r="S56" s="211" t="str">
        <f t="shared" si="5"/>
        <v xml:space="preserve"> </v>
      </c>
      <c r="T56" s="211" t="str">
        <f t="shared" si="5"/>
        <v xml:space="preserve"> </v>
      </c>
      <c r="U56" s="211" t="str">
        <f t="shared" si="5"/>
        <v xml:space="preserve"> </v>
      </c>
      <c r="V56" s="211" t="str">
        <f t="shared" si="5"/>
        <v xml:space="preserve"> </v>
      </c>
      <c r="W56" s="211" t="str">
        <f t="shared" si="5"/>
        <v xml:space="preserve"> </v>
      </c>
      <c r="X56" s="211" t="str">
        <f t="shared" si="5"/>
        <v xml:space="preserve"> </v>
      </c>
      <c r="Y56" s="211" t="str">
        <f t="shared" si="5"/>
        <v xml:space="preserve"> </v>
      </c>
      <c r="Z56" s="211" t="str">
        <f t="shared" si="5"/>
        <v xml:space="preserve"> </v>
      </c>
      <c r="AA56" s="211" t="str">
        <f t="shared" si="5"/>
        <v xml:space="preserve"> </v>
      </c>
      <c r="AB56" s="211" t="str">
        <f t="shared" si="5"/>
        <v xml:space="preserve"> </v>
      </c>
      <c r="AC56" s="211" t="str">
        <f t="shared" si="5"/>
        <v xml:space="preserve"> </v>
      </c>
      <c r="AD56" s="211" t="str">
        <f>IF(COUNTBLANK(AD9:AD53)=ROWS(AD9:AD53)," ",AVERAGE(AD9:AD53))</f>
        <v xml:space="preserve"> </v>
      </c>
      <c r="AE56" s="150">
        <f>IF(COUNTIF(AE9:AE53," ")=ROWS(AE9:AE53)," ",AVERAGE(AE9:AE53))</f>
        <v>53.409090909090907</v>
      </c>
      <c r="AF56" s="151">
        <f>IF(COUNTIF(AF9:AF53," ")=ROWS(AF9:AF53)," ",AVERAGE(AF9:AF53))</f>
        <v>53.409090909090907</v>
      </c>
    </row>
    <row r="57" spans="1:33" s="28" customFormat="1">
      <c r="A57" s="408" t="s">
        <v>128</v>
      </c>
      <c r="B57" s="409"/>
      <c r="C57" s="409"/>
      <c r="D57" s="409"/>
      <c r="E57" s="410"/>
      <c r="F57" s="212">
        <f>IF(COUNTBLANK(F9:F53)=ROWS(F9:F53)," ",IF(COUNTIF(F9:F53,F7:F7)=0,"YOK",COUNTIF(F9:F53,F7)))</f>
        <v>2</v>
      </c>
      <c r="G57" s="213">
        <f t="shared" ref="G57:AD57" si="6">IF(COUNTBLANK(G9:G53)=ROWS(G9:G53)," ",IF(COUNTIF(G9:G53,G7:G7)=0,"YOK",COUNTIF(G9:G53,G7)))</f>
        <v>7</v>
      </c>
      <c r="H57" s="213">
        <f t="shared" si="6"/>
        <v>2</v>
      </c>
      <c r="I57" s="213">
        <f t="shared" si="6"/>
        <v>4</v>
      </c>
      <c r="J57" s="213">
        <f t="shared" si="6"/>
        <v>9</v>
      </c>
      <c r="K57" s="213">
        <f t="shared" si="6"/>
        <v>6</v>
      </c>
      <c r="L57" s="213">
        <f t="shared" si="6"/>
        <v>3</v>
      </c>
      <c r="M57" s="213">
        <f t="shared" si="6"/>
        <v>1</v>
      </c>
      <c r="N57" s="213" t="str">
        <f t="shared" si="6"/>
        <v>YOK</v>
      </c>
      <c r="O57" s="213" t="str">
        <f t="shared" si="6"/>
        <v>YOK</v>
      </c>
      <c r="P57" s="213" t="str">
        <f t="shared" si="6"/>
        <v xml:space="preserve"> </v>
      </c>
      <c r="Q57" s="213" t="str">
        <f t="shared" si="6"/>
        <v xml:space="preserve"> </v>
      </c>
      <c r="R57" s="213" t="str">
        <f t="shared" si="6"/>
        <v xml:space="preserve"> </v>
      </c>
      <c r="S57" s="213" t="str">
        <f t="shared" si="6"/>
        <v xml:space="preserve"> </v>
      </c>
      <c r="T57" s="213" t="str">
        <f t="shared" si="6"/>
        <v xml:space="preserve"> </v>
      </c>
      <c r="U57" s="213" t="str">
        <f t="shared" si="6"/>
        <v xml:space="preserve"> </v>
      </c>
      <c r="V57" s="213" t="str">
        <f t="shared" si="6"/>
        <v xml:space="preserve"> </v>
      </c>
      <c r="W57" s="213" t="str">
        <f t="shared" si="6"/>
        <v xml:space="preserve"> </v>
      </c>
      <c r="X57" s="213" t="str">
        <f t="shared" si="6"/>
        <v xml:space="preserve"> </v>
      </c>
      <c r="Y57" s="213" t="str">
        <f t="shared" si="6"/>
        <v xml:space="preserve"> </v>
      </c>
      <c r="Z57" s="213" t="str">
        <f t="shared" si="6"/>
        <v xml:space="preserve"> </v>
      </c>
      <c r="AA57" s="213" t="str">
        <f t="shared" si="6"/>
        <v xml:space="preserve"> </v>
      </c>
      <c r="AB57" s="213" t="str">
        <f t="shared" si="6"/>
        <v xml:space="preserve"> </v>
      </c>
      <c r="AC57" s="213" t="str">
        <f t="shared" si="6"/>
        <v xml:space="preserve"> </v>
      </c>
      <c r="AD57" s="213" t="str">
        <f t="shared" si="6"/>
        <v xml:space="preserve"> </v>
      </c>
      <c r="AE57" s="376"/>
      <c r="AF57" s="378"/>
    </row>
    <row r="58" spans="1:33" s="28" customFormat="1" ht="13.5">
      <c r="A58" s="380" t="s">
        <v>129</v>
      </c>
      <c r="B58" s="381"/>
      <c r="C58" s="381"/>
      <c r="D58" s="381"/>
      <c r="E58" s="382"/>
      <c r="F58" s="214" t="str">
        <f>IF(COUNTBLANK(F9:F53)=ROWS(F9:F53)," ",IF(COUNTIF(F9:F53,0)=0,"YOK",COUNTIF(F9:F53,0)))</f>
        <v>YOK</v>
      </c>
      <c r="G58" s="215" t="str">
        <f t="shared" ref="G58:AD58" si="7">IF(COUNTBLANK(G9:G53)=ROWS(G9:G53)," ",IF(COUNTIF(G9:G53,0)=0,"YOK",COUNTIF(G9:G53,0)))</f>
        <v>YOK</v>
      </c>
      <c r="H58" s="215">
        <f t="shared" si="7"/>
        <v>1</v>
      </c>
      <c r="I58" s="215">
        <f t="shared" si="7"/>
        <v>2</v>
      </c>
      <c r="J58" s="215" t="str">
        <f t="shared" si="7"/>
        <v>YOK</v>
      </c>
      <c r="K58" s="215">
        <f t="shared" si="7"/>
        <v>3</v>
      </c>
      <c r="L58" s="215">
        <f t="shared" si="7"/>
        <v>3</v>
      </c>
      <c r="M58" s="215">
        <f t="shared" si="7"/>
        <v>4</v>
      </c>
      <c r="N58" s="215">
        <f t="shared" si="7"/>
        <v>3</v>
      </c>
      <c r="O58" s="215">
        <f t="shared" si="7"/>
        <v>3</v>
      </c>
      <c r="P58" s="215" t="str">
        <f t="shared" si="7"/>
        <v xml:space="preserve"> </v>
      </c>
      <c r="Q58" s="215" t="str">
        <f t="shared" si="7"/>
        <v xml:space="preserve"> </v>
      </c>
      <c r="R58" s="215" t="str">
        <f t="shared" si="7"/>
        <v xml:space="preserve"> </v>
      </c>
      <c r="S58" s="215" t="str">
        <f t="shared" si="7"/>
        <v xml:space="preserve"> </v>
      </c>
      <c r="T58" s="215" t="str">
        <f t="shared" si="7"/>
        <v xml:space="preserve"> </v>
      </c>
      <c r="U58" s="215" t="str">
        <f t="shared" si="7"/>
        <v xml:space="preserve"> </v>
      </c>
      <c r="V58" s="215" t="str">
        <f t="shared" si="7"/>
        <v xml:space="preserve"> </v>
      </c>
      <c r="W58" s="215" t="str">
        <f t="shared" si="7"/>
        <v xml:space="preserve"> </v>
      </c>
      <c r="X58" s="215" t="str">
        <f t="shared" si="7"/>
        <v xml:space="preserve"> </v>
      </c>
      <c r="Y58" s="215" t="str">
        <f t="shared" si="7"/>
        <v xml:space="preserve"> </v>
      </c>
      <c r="Z58" s="215" t="str">
        <f t="shared" si="7"/>
        <v xml:space="preserve"> </v>
      </c>
      <c r="AA58" s="215" t="str">
        <f t="shared" si="7"/>
        <v xml:space="preserve"> </v>
      </c>
      <c r="AB58" s="215" t="str">
        <f t="shared" si="7"/>
        <v xml:space="preserve"> </v>
      </c>
      <c r="AC58" s="215" t="str">
        <f t="shared" si="7"/>
        <v xml:space="preserve"> </v>
      </c>
      <c r="AD58" s="215" t="str">
        <f t="shared" si="7"/>
        <v xml:space="preserve"> </v>
      </c>
      <c r="AE58" s="377"/>
      <c r="AF58" s="379"/>
    </row>
    <row r="59" spans="1:33" s="28" customFormat="1" ht="6" customHeight="1">
      <c r="A59" s="29"/>
      <c r="B59" s="29"/>
      <c r="C59" s="29"/>
      <c r="D59" s="29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9"/>
    </row>
    <row r="60" spans="1:33" ht="22.5" customHeight="1">
      <c r="A60" s="383" t="s">
        <v>9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16"/>
    </row>
    <row r="61" spans="1:33" ht="7.5" customHeight="1">
      <c r="A61" s="57"/>
      <c r="B61" s="57"/>
      <c r="C61" s="57"/>
      <c r="D61" s="57"/>
      <c r="E61" s="57"/>
      <c r="F61" s="58">
        <v>1</v>
      </c>
      <c r="G61" s="58">
        <v>2</v>
      </c>
      <c r="H61" s="58">
        <v>3</v>
      </c>
      <c r="I61" s="58">
        <v>4</v>
      </c>
      <c r="J61" s="58">
        <v>5</v>
      </c>
      <c r="K61" s="58">
        <v>6</v>
      </c>
      <c r="L61" s="58">
        <v>7</v>
      </c>
      <c r="M61" s="58">
        <v>8</v>
      </c>
      <c r="N61" s="58">
        <v>9</v>
      </c>
      <c r="O61" s="58">
        <v>10</v>
      </c>
      <c r="P61" s="58">
        <v>11</v>
      </c>
      <c r="Q61" s="58">
        <v>12</v>
      </c>
      <c r="R61" s="58">
        <v>13</v>
      </c>
      <c r="S61" s="58">
        <v>14</v>
      </c>
      <c r="T61" s="58">
        <v>15</v>
      </c>
      <c r="U61" s="58">
        <v>16</v>
      </c>
      <c r="V61" s="58">
        <v>17</v>
      </c>
      <c r="W61" s="58">
        <v>18</v>
      </c>
      <c r="X61" s="58">
        <v>19</v>
      </c>
      <c r="Y61" s="58">
        <v>20</v>
      </c>
      <c r="Z61" s="58">
        <v>21</v>
      </c>
      <c r="AA61" s="58">
        <v>22</v>
      </c>
      <c r="AB61" s="58">
        <v>23</v>
      </c>
      <c r="AC61" s="58">
        <v>24</v>
      </c>
      <c r="AD61" s="58">
        <v>25</v>
      </c>
      <c r="AE61" s="58"/>
      <c r="AF61" s="58"/>
      <c r="AG61" s="64"/>
    </row>
    <row r="62" spans="1:33" ht="15" customHeight="1">
      <c r="A62" s="59"/>
      <c r="B62" s="60"/>
      <c r="C62" s="60"/>
      <c r="D62" s="60" t="s">
        <v>7</v>
      </c>
      <c r="E62" s="60"/>
      <c r="F62" s="61">
        <f>IF(OR(F54="",F54="H"),0,100)</f>
        <v>100</v>
      </c>
      <c r="G62" s="61">
        <f t="shared" ref="G62:AD62" si="8">IF(OR(G54="",G54="H"),0,100)</f>
        <v>100</v>
      </c>
      <c r="H62" s="61">
        <f t="shared" si="8"/>
        <v>100</v>
      </c>
      <c r="I62" s="61">
        <f t="shared" si="8"/>
        <v>100</v>
      </c>
      <c r="J62" s="61">
        <f t="shared" si="8"/>
        <v>100</v>
      </c>
      <c r="K62" s="61">
        <f t="shared" si="8"/>
        <v>100</v>
      </c>
      <c r="L62" s="61">
        <f t="shared" si="8"/>
        <v>100</v>
      </c>
      <c r="M62" s="61">
        <f t="shared" si="8"/>
        <v>100</v>
      </c>
      <c r="N62" s="61">
        <f t="shared" si="8"/>
        <v>100</v>
      </c>
      <c r="O62" s="61">
        <f t="shared" si="8"/>
        <v>100</v>
      </c>
      <c r="P62" s="61">
        <f t="shared" si="8"/>
        <v>100</v>
      </c>
      <c r="Q62" s="61" t="e">
        <f>IF(OR(#REF!="",#REF!="H"),0,100)</f>
        <v>#REF!</v>
      </c>
      <c r="R62" s="61">
        <f t="shared" si="8"/>
        <v>100</v>
      </c>
      <c r="S62" s="61">
        <f t="shared" si="8"/>
        <v>100</v>
      </c>
      <c r="T62" s="61">
        <f t="shared" si="8"/>
        <v>100</v>
      </c>
      <c r="U62" s="61">
        <f t="shared" si="8"/>
        <v>100</v>
      </c>
      <c r="V62" s="61">
        <f t="shared" si="8"/>
        <v>100</v>
      </c>
      <c r="W62" s="61">
        <f t="shared" si="8"/>
        <v>100</v>
      </c>
      <c r="X62" s="61">
        <f t="shared" si="8"/>
        <v>100</v>
      </c>
      <c r="Y62" s="61">
        <f t="shared" si="8"/>
        <v>100</v>
      </c>
      <c r="Z62" s="61">
        <f t="shared" si="8"/>
        <v>100</v>
      </c>
      <c r="AA62" s="61">
        <f t="shared" si="8"/>
        <v>100</v>
      </c>
      <c r="AB62" s="61">
        <f t="shared" si="8"/>
        <v>100</v>
      </c>
      <c r="AC62" s="61">
        <f t="shared" si="8"/>
        <v>100</v>
      </c>
      <c r="AD62" s="61">
        <f t="shared" si="8"/>
        <v>100</v>
      </c>
      <c r="AE62" s="61"/>
      <c r="AF62" s="61"/>
      <c r="AG62" s="72"/>
    </row>
    <row r="63" spans="1:33" ht="14.25" customHeight="1">
      <c r="A63" s="59"/>
      <c r="B63" s="62"/>
      <c r="C63" s="62"/>
      <c r="D63" s="62" t="s">
        <v>8</v>
      </c>
      <c r="E63" s="62"/>
      <c r="F63" s="63">
        <f t="shared" ref="F63:AD63" si="9">IF(F55="",0,F55)</f>
        <v>54.54545454545454</v>
      </c>
      <c r="G63" s="63">
        <f t="shared" si="9"/>
        <v>65.909090909090907</v>
      </c>
      <c r="H63" s="63">
        <f t="shared" si="9"/>
        <v>52.272727272727273</v>
      </c>
      <c r="I63" s="63">
        <f t="shared" si="9"/>
        <v>54.54545454545454</v>
      </c>
      <c r="J63" s="63">
        <f t="shared" si="9"/>
        <v>70.454545454545453</v>
      </c>
      <c r="K63" s="63">
        <f t="shared" si="9"/>
        <v>56.818181818181813</v>
      </c>
      <c r="L63" s="63">
        <f t="shared" si="9"/>
        <v>50</v>
      </c>
      <c r="M63" s="63">
        <f t="shared" si="9"/>
        <v>43.181818181818187</v>
      </c>
      <c r="N63" s="63">
        <f t="shared" si="9"/>
        <v>43.181818181818187</v>
      </c>
      <c r="O63" s="63">
        <f t="shared" si="9"/>
        <v>43.181818181818187</v>
      </c>
      <c r="P63" s="63" t="str">
        <f t="shared" si="9"/>
        <v xml:space="preserve"> </v>
      </c>
      <c r="Q63" s="63" t="e">
        <f>IF(#REF!="",0,#REF!)</f>
        <v>#REF!</v>
      </c>
      <c r="R63" s="63" t="str">
        <f t="shared" si="9"/>
        <v xml:space="preserve"> </v>
      </c>
      <c r="S63" s="63" t="str">
        <f t="shared" si="9"/>
        <v xml:space="preserve"> </v>
      </c>
      <c r="T63" s="63" t="str">
        <f t="shared" si="9"/>
        <v xml:space="preserve"> </v>
      </c>
      <c r="U63" s="63" t="str">
        <f t="shared" si="9"/>
        <v xml:space="preserve"> </v>
      </c>
      <c r="V63" s="63" t="str">
        <f t="shared" si="9"/>
        <v xml:space="preserve"> </v>
      </c>
      <c r="W63" s="63" t="str">
        <f t="shared" si="9"/>
        <v xml:space="preserve"> </v>
      </c>
      <c r="X63" s="63" t="str">
        <f t="shared" si="9"/>
        <v xml:space="preserve"> </v>
      </c>
      <c r="Y63" s="63" t="str">
        <f t="shared" si="9"/>
        <v xml:space="preserve"> </v>
      </c>
      <c r="Z63" s="63" t="str">
        <f t="shared" si="9"/>
        <v xml:space="preserve"> </v>
      </c>
      <c r="AA63" s="63" t="str">
        <f t="shared" si="9"/>
        <v xml:space="preserve"> </v>
      </c>
      <c r="AB63" s="63" t="str">
        <f t="shared" si="9"/>
        <v xml:space="preserve"> </v>
      </c>
      <c r="AC63" s="63" t="str">
        <f t="shared" si="9"/>
        <v xml:space="preserve"> </v>
      </c>
      <c r="AD63" s="63" t="str">
        <f t="shared" si="9"/>
        <v xml:space="preserve"> </v>
      </c>
      <c r="AE63" s="63"/>
      <c r="AF63" s="63"/>
      <c r="AG63" s="73"/>
    </row>
    <row r="64" spans="1:33" ht="14.25" customHeight="1">
      <c r="A64" s="59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27"/>
    </row>
    <row r="65" spans="1:33" s="20" customFormat="1" ht="14.25" customHeight="1">
      <c r="A65" s="23"/>
      <c r="B65" s="24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4"/>
      <c r="AG65" s="1"/>
    </row>
    <row r="66" spans="1:33" s="20" customFormat="1">
      <c r="A66" s="2"/>
      <c r="B66" s="6"/>
      <c r="C66" s="41"/>
      <c r="D66" s="41"/>
      <c r="E66" s="41"/>
      <c r="F66" s="41"/>
      <c r="G66" s="41"/>
      <c r="H66" s="4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6"/>
      <c r="AG66" s="21"/>
    </row>
    <row r="67" spans="1:33" s="20" customFormat="1">
      <c r="A67" s="2"/>
      <c r="B67" s="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6"/>
      <c r="AG67" s="22"/>
    </row>
    <row r="68" spans="1:33" s="20" customFormat="1">
      <c r="A68" s="2"/>
      <c r="B68" s="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6"/>
      <c r="AG68" s="22"/>
    </row>
    <row r="69" spans="1:33" s="20" customFormat="1">
      <c r="A69" s="2"/>
      <c r="B69" s="6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6"/>
      <c r="AG69" s="22"/>
    </row>
    <row r="70" spans="1:33" s="20" customFormat="1" ht="9" customHeight="1">
      <c r="A70" s="2"/>
      <c r="B70" s="6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6"/>
      <c r="AG70" s="22"/>
    </row>
    <row r="71" spans="1:33" ht="7.5" customHeight="1">
      <c r="A71" s="127" t="s">
        <v>21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5"/>
      <c r="AC71" s="45"/>
      <c r="AD71" s="45"/>
      <c r="AE71" s="45"/>
      <c r="AF71" s="26"/>
      <c r="AG71" s="46"/>
    </row>
    <row r="72" spans="1:33" ht="4.5" customHeight="1">
      <c r="A72" s="4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1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5">
      <c r="A73" s="65" t="s">
        <v>44</v>
      </c>
      <c r="B73" s="71"/>
      <c r="C73" s="71"/>
      <c r="D73" s="71"/>
      <c r="E73" s="129" t="s">
        <v>90</v>
      </c>
      <c r="F73" s="384">
        <f>COUNTA(F9:F53)</f>
        <v>22</v>
      </c>
      <c r="G73" s="385"/>
      <c r="H73" s="79"/>
      <c r="I73" s="79"/>
      <c r="J73" s="386" t="s">
        <v>112</v>
      </c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8"/>
      <c r="V73" s="104"/>
      <c r="W73" s="105"/>
      <c r="X73" s="106" t="s">
        <v>17</v>
      </c>
      <c r="Y73" s="389" t="s">
        <v>117</v>
      </c>
      <c r="Z73" s="390"/>
      <c r="AA73" s="390"/>
      <c r="AB73" s="390"/>
      <c r="AC73" s="390"/>
      <c r="AD73" s="391"/>
      <c r="AF73" s="26"/>
      <c r="AG73" s="46"/>
    </row>
    <row r="74" spans="1:33" ht="14.25">
      <c r="A74" s="66" t="s">
        <v>55</v>
      </c>
      <c r="B74" s="70"/>
      <c r="C74" s="70"/>
      <c r="D74" s="70"/>
      <c r="E74" s="130" t="s">
        <v>90</v>
      </c>
      <c r="F74" s="342">
        <f>COUNTA(D9:D53)-COUNTA(F9:F53)</f>
        <v>0</v>
      </c>
      <c r="G74" s="343"/>
      <c r="H74" s="19"/>
      <c r="I74" s="30"/>
      <c r="J74" s="396" t="s">
        <v>26</v>
      </c>
      <c r="K74" s="397"/>
      <c r="L74" s="397"/>
      <c r="M74" s="397"/>
      <c r="N74" s="397"/>
      <c r="O74" s="397"/>
      <c r="P74" s="397"/>
      <c r="Q74" s="397"/>
      <c r="R74" s="340" t="s">
        <v>106</v>
      </c>
      <c r="S74" s="340"/>
      <c r="T74" s="340" t="s">
        <v>27</v>
      </c>
      <c r="U74" s="341"/>
      <c r="V74" s="104"/>
      <c r="W74" s="105"/>
      <c r="X74" s="244">
        <f>IF(F77=": -","0",COUNTIF(AE9:AE53,"&gt;=50")*100/F73)</f>
        <v>72.727272727272734</v>
      </c>
      <c r="Y74" s="138" t="s">
        <v>18</v>
      </c>
      <c r="Z74" s="139"/>
      <c r="AA74" s="139"/>
      <c r="AB74" s="140" t="str">
        <f>"%"&amp;ROUND(X74,0)</f>
        <v>%73</v>
      </c>
      <c r="AC74" s="140"/>
      <c r="AD74" s="141"/>
      <c r="AF74" s="26"/>
      <c r="AG74" s="46"/>
    </row>
    <row r="75" spans="1:33" ht="14.25">
      <c r="A75" s="66" t="s">
        <v>10</v>
      </c>
      <c r="B75" s="70"/>
      <c r="C75" s="70"/>
      <c r="D75" s="70"/>
      <c r="E75" s="130" t="s">
        <v>90</v>
      </c>
      <c r="F75" s="342">
        <f>COUNTIF(AE9:AE53,"&gt;=50")</f>
        <v>16</v>
      </c>
      <c r="G75" s="343"/>
      <c r="H75" s="344"/>
      <c r="I75" s="345"/>
      <c r="J75" s="176" t="s">
        <v>113</v>
      </c>
      <c r="K75" s="177"/>
      <c r="L75" s="122" t="s">
        <v>92</v>
      </c>
      <c r="M75" s="122"/>
      <c r="N75" s="123"/>
      <c r="O75" s="124" t="s">
        <v>101</v>
      </c>
      <c r="P75" s="80"/>
      <c r="Q75" s="133" t="s">
        <v>90</v>
      </c>
      <c r="R75" s="134">
        <f>COUNTIF(AE9:AE53,"&lt;50")</f>
        <v>6</v>
      </c>
      <c r="S75" s="110" t="s">
        <v>91</v>
      </c>
      <c r="T75" s="111" t="s">
        <v>89</v>
      </c>
      <c r="U75" s="154">
        <f>IF(R75=" "," ",100*R75/R80)</f>
        <v>27.272727272727273</v>
      </c>
      <c r="V75" s="94"/>
      <c r="W75" s="26"/>
      <c r="X75" s="244">
        <f>100-X74</f>
        <v>27.272727272727266</v>
      </c>
      <c r="Y75" s="33" t="s">
        <v>19</v>
      </c>
      <c r="Z75" s="34"/>
      <c r="AA75" s="34"/>
      <c r="AB75" s="78" t="str">
        <f>"%"&amp;ROUND(X75,0)</f>
        <v>%27</v>
      </c>
      <c r="AC75" s="78"/>
      <c r="AD75" s="38"/>
      <c r="AF75" s="26"/>
      <c r="AG75" s="46"/>
    </row>
    <row r="76" spans="1:33" ht="14.25">
      <c r="A76" s="66" t="s">
        <v>11</v>
      </c>
      <c r="B76" s="70"/>
      <c r="C76" s="70"/>
      <c r="D76" s="70"/>
      <c r="E76" s="130" t="s">
        <v>90</v>
      </c>
      <c r="F76" s="342">
        <f>COUNTIF(AE9:AE53,"&lt;50")</f>
        <v>6</v>
      </c>
      <c r="G76" s="343"/>
      <c r="H76" s="3"/>
      <c r="I76" s="30"/>
      <c r="J76" s="176" t="s">
        <v>93</v>
      </c>
      <c r="K76" s="177"/>
      <c r="L76" s="122" t="s">
        <v>92</v>
      </c>
      <c r="M76" s="122"/>
      <c r="N76" s="123"/>
      <c r="O76" s="124" t="s">
        <v>100</v>
      </c>
      <c r="P76" s="80"/>
      <c r="Q76" s="133" t="s">
        <v>90</v>
      </c>
      <c r="R76" s="134">
        <f>(COUNTIF(AE9:AE53,"&lt;60")-(COUNTIF(AE9:AE53,"&lt;50")))</f>
        <v>7</v>
      </c>
      <c r="S76" s="110" t="s">
        <v>91</v>
      </c>
      <c r="T76" s="111" t="s">
        <v>89</v>
      </c>
      <c r="U76" s="154">
        <f>IF(R76=" "," ",100*R76/R80)</f>
        <v>31.818181818181817</v>
      </c>
      <c r="V76" s="94"/>
      <c r="W76" s="26"/>
      <c r="X76" s="245"/>
      <c r="Y76" s="39"/>
      <c r="Z76" s="34"/>
      <c r="AA76" s="34"/>
      <c r="AB76" s="34"/>
      <c r="AC76" s="34"/>
      <c r="AD76" s="38"/>
      <c r="AF76" s="26"/>
      <c r="AG76" s="46"/>
    </row>
    <row r="77" spans="1:33" ht="14.25" customHeight="1">
      <c r="A77" s="76" t="s">
        <v>119</v>
      </c>
      <c r="B77" s="77"/>
      <c r="C77" s="77"/>
      <c r="D77" s="77"/>
      <c r="E77" s="131" t="s">
        <v>90</v>
      </c>
      <c r="F77" s="400">
        <f>IF(F9="","-",COUNTIF(AE9:AE53,"&gt;=50")/L3)</f>
        <v>0.72727272727272729</v>
      </c>
      <c r="G77" s="401"/>
      <c r="H77" s="3"/>
      <c r="I77" s="55"/>
      <c r="J77" s="176" t="s">
        <v>94</v>
      </c>
      <c r="K77" s="177"/>
      <c r="L77" s="122" t="s">
        <v>92</v>
      </c>
      <c r="M77" s="122"/>
      <c r="N77" s="123"/>
      <c r="O77" s="124" t="s">
        <v>99</v>
      </c>
      <c r="P77" s="80"/>
      <c r="Q77" s="133" t="s">
        <v>90</v>
      </c>
      <c r="R77" s="134">
        <f>(COUNTIF(AE9:AE53,"&lt;70")-(COUNTIF(AE9:AE53,"&lt;60")))</f>
        <v>6</v>
      </c>
      <c r="S77" s="110" t="s">
        <v>91</v>
      </c>
      <c r="T77" s="111" t="s">
        <v>89</v>
      </c>
      <c r="U77" s="154">
        <f>IF(R77=" "," ",100*R77/R80)</f>
        <v>27.272727272727273</v>
      </c>
      <c r="V77" s="94"/>
      <c r="X77" s="246"/>
      <c r="Y77" s="35"/>
      <c r="Z77" s="36"/>
      <c r="AA77" s="36"/>
      <c r="AB77" s="36"/>
      <c r="AC77" s="36"/>
      <c r="AD77" s="38"/>
      <c r="AF77" s="26"/>
      <c r="AG77" s="46"/>
    </row>
    <row r="78" spans="1:33" ht="14.25">
      <c r="A78" s="66" t="s">
        <v>15</v>
      </c>
      <c r="B78" s="67"/>
      <c r="C78" s="67"/>
      <c r="D78" s="67"/>
      <c r="E78" s="130" t="s">
        <v>90</v>
      </c>
      <c r="F78" s="392">
        <f>MAX(AF9:AF53)</f>
        <v>85</v>
      </c>
      <c r="G78" s="393"/>
      <c r="H78" s="3"/>
      <c r="I78" s="31"/>
      <c r="J78" s="176" t="s">
        <v>95</v>
      </c>
      <c r="K78" s="177"/>
      <c r="L78" s="122" t="s">
        <v>92</v>
      </c>
      <c r="M78" s="122"/>
      <c r="N78" s="123"/>
      <c r="O78" s="124" t="s">
        <v>98</v>
      </c>
      <c r="P78" s="80"/>
      <c r="Q78" s="133" t="s">
        <v>90</v>
      </c>
      <c r="R78" s="134">
        <f>(COUNTIF(AE9:AE53,"&lt;85")-(COUNTIF(AE9:AE53,"&lt;70")))</f>
        <v>2</v>
      </c>
      <c r="S78" s="110" t="s">
        <v>91</v>
      </c>
      <c r="T78" s="111" t="s">
        <v>89</v>
      </c>
      <c r="U78" s="154">
        <f>IF(R78=" "," ",100*R78/R80)</f>
        <v>9.0909090909090917</v>
      </c>
      <c r="V78" s="94"/>
      <c r="X78" s="17"/>
      <c r="Y78" s="35"/>
      <c r="Z78" s="36"/>
      <c r="AA78" s="36"/>
      <c r="AB78" s="36"/>
      <c r="AC78" s="36"/>
      <c r="AD78" s="37"/>
      <c r="AF78" s="26"/>
      <c r="AG78" s="46"/>
    </row>
    <row r="79" spans="1:33" ht="14.25">
      <c r="A79" s="66" t="s">
        <v>16</v>
      </c>
      <c r="B79" s="67"/>
      <c r="C79" s="67"/>
      <c r="D79" s="67"/>
      <c r="E79" s="130" t="s">
        <v>90</v>
      </c>
      <c r="F79" s="342">
        <f>MIN(AF9:AF53)</f>
        <v>15</v>
      </c>
      <c r="G79" s="343"/>
      <c r="H79" s="3"/>
      <c r="I79" s="31"/>
      <c r="J79" s="176" t="s">
        <v>96</v>
      </c>
      <c r="K79" s="177"/>
      <c r="L79" s="122" t="s">
        <v>92</v>
      </c>
      <c r="M79" s="122"/>
      <c r="N79" s="123"/>
      <c r="O79" s="124" t="s">
        <v>97</v>
      </c>
      <c r="P79" s="80"/>
      <c r="Q79" s="133" t="s">
        <v>90</v>
      </c>
      <c r="R79" s="134">
        <f>(COUNTIF(AE9:AE53,"&lt;101")-(COUNTIF(AE9:AE53,"&lt;85")))</f>
        <v>1</v>
      </c>
      <c r="S79" s="110" t="s">
        <v>91</v>
      </c>
      <c r="T79" s="111" t="s">
        <v>89</v>
      </c>
      <c r="U79" s="154">
        <f>IF(R79=" "," ",100*R79/R80)</f>
        <v>4.5454545454545459</v>
      </c>
      <c r="V79" s="94"/>
      <c r="X79" s="17"/>
      <c r="Y79" s="142"/>
      <c r="Z79" s="137"/>
      <c r="AA79" s="137"/>
      <c r="AB79" s="137"/>
      <c r="AC79" s="137"/>
      <c r="AD79" s="37"/>
      <c r="AF79" s="26"/>
      <c r="AG79" s="46"/>
    </row>
    <row r="80" spans="1:33" ht="13.5">
      <c r="A80" s="68" t="s">
        <v>81</v>
      </c>
      <c r="B80" s="69"/>
      <c r="C80" s="69"/>
      <c r="D80" s="69"/>
      <c r="E80" s="132" t="s">
        <v>90</v>
      </c>
      <c r="F80" s="394">
        <f>IF(AE55="0","0",ROUND(AVERAGE(AF9:AF53),0))</f>
        <v>53</v>
      </c>
      <c r="G80" s="395"/>
      <c r="H80" s="3"/>
      <c r="I80" s="31"/>
      <c r="J80" s="398" t="s">
        <v>28</v>
      </c>
      <c r="K80" s="399"/>
      <c r="L80" s="399"/>
      <c r="M80" s="399"/>
      <c r="N80" s="399"/>
      <c r="O80" s="399"/>
      <c r="P80" s="399"/>
      <c r="Q80" s="135" t="s">
        <v>90</v>
      </c>
      <c r="R80" s="146">
        <f>SUM(R75:R79)</f>
        <v>22</v>
      </c>
      <c r="S80" s="109" t="s">
        <v>91</v>
      </c>
      <c r="T80" s="136" t="s">
        <v>89</v>
      </c>
      <c r="U80" s="155">
        <f>SUM(U76:U79)</f>
        <v>72.727272727272734</v>
      </c>
      <c r="V80" s="95"/>
      <c r="X80" s="43"/>
      <c r="Y80" s="143"/>
      <c r="Z80" s="144"/>
      <c r="AA80" s="144"/>
      <c r="AB80" s="144"/>
      <c r="AC80" s="144"/>
      <c r="AD80" s="145"/>
      <c r="AE80" s="45"/>
      <c r="AF80" s="26"/>
      <c r="AG80" s="46"/>
    </row>
    <row r="81" spans="1:33" ht="12.75" customHeight="1">
      <c r="A81" s="44"/>
      <c r="C81" s="43"/>
      <c r="D81" s="43"/>
      <c r="E81" s="43"/>
      <c r="F81" s="43"/>
      <c r="G81" s="43"/>
      <c r="H81" s="43"/>
      <c r="I81" s="56"/>
      <c r="J81" s="32"/>
      <c r="K81" s="17"/>
      <c r="L81" s="19"/>
      <c r="M81" s="19"/>
      <c r="N81" s="56"/>
      <c r="O81" s="56"/>
      <c r="P81" s="40"/>
      <c r="Q81" s="56"/>
      <c r="R81" s="56"/>
      <c r="S81" s="56"/>
      <c r="T81" s="96"/>
      <c r="U81" s="43"/>
      <c r="V81" s="43"/>
      <c r="W81" s="43"/>
      <c r="X81" s="43"/>
      <c r="Y81" s="43"/>
      <c r="Z81" s="43"/>
      <c r="AA81" s="43"/>
      <c r="AB81" s="45"/>
      <c r="AC81" s="45"/>
      <c r="AD81" s="45"/>
      <c r="AE81" s="45"/>
      <c r="AF81" s="26"/>
      <c r="AG81" s="46"/>
    </row>
    <row r="82" spans="1:33" ht="13.5" customHeight="1">
      <c r="A82" s="373" t="s">
        <v>29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5"/>
      <c r="S82" s="352" t="s">
        <v>12</v>
      </c>
      <c r="T82" s="353"/>
      <c r="U82" s="353"/>
      <c r="V82" s="353"/>
      <c r="W82" s="353"/>
      <c r="X82" s="353"/>
      <c r="Y82" s="353"/>
      <c r="Z82" s="354"/>
      <c r="AA82" s="352" t="s">
        <v>13</v>
      </c>
      <c r="AB82" s="353"/>
      <c r="AC82" s="353"/>
      <c r="AD82" s="353"/>
      <c r="AE82" s="353"/>
      <c r="AF82" s="354"/>
      <c r="AG82" s="6"/>
    </row>
    <row r="83" spans="1:33" ht="12.75" customHeight="1">
      <c r="A83" s="355" t="s">
        <v>871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7"/>
      <c r="S83" s="364"/>
      <c r="T83" s="365"/>
      <c r="U83" s="365"/>
      <c r="V83" s="365"/>
      <c r="W83" s="365"/>
      <c r="X83" s="365"/>
      <c r="Y83" s="365"/>
      <c r="Z83" s="366"/>
      <c r="AA83" s="49"/>
      <c r="AB83" s="47"/>
      <c r="AC83" s="47"/>
      <c r="AD83" s="47"/>
      <c r="AE83" s="47"/>
      <c r="AF83" s="50"/>
      <c r="AG83" s="6"/>
    </row>
    <row r="84" spans="1:33">
      <c r="A84" s="358"/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60"/>
      <c r="S84" s="364"/>
      <c r="T84" s="365"/>
      <c r="U84" s="365"/>
      <c r="V84" s="365"/>
      <c r="W84" s="365"/>
      <c r="X84" s="365"/>
      <c r="Y84" s="365"/>
      <c r="Z84" s="366"/>
      <c r="AA84" s="52"/>
      <c r="AB84" s="48"/>
      <c r="AC84" s="48"/>
      <c r="AD84" s="48"/>
      <c r="AE84" s="48"/>
      <c r="AF84" s="51"/>
      <c r="AG84" s="6"/>
    </row>
    <row r="85" spans="1:33">
      <c r="A85" s="358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60"/>
      <c r="S85" s="364"/>
      <c r="T85" s="365"/>
      <c r="U85" s="365"/>
      <c r="V85" s="365"/>
      <c r="W85" s="365"/>
      <c r="X85" s="365"/>
      <c r="Y85" s="365"/>
      <c r="Z85" s="366"/>
      <c r="AA85" s="52"/>
      <c r="AB85" s="48"/>
      <c r="AC85" s="48"/>
      <c r="AD85" s="48"/>
      <c r="AE85" s="48"/>
      <c r="AF85" s="51"/>
      <c r="AG85" s="6"/>
    </row>
    <row r="86" spans="1:33">
      <c r="A86" s="358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60"/>
      <c r="S86" s="367">
        <f>Genel!D11</f>
        <v>45239</v>
      </c>
      <c r="T86" s="368"/>
      <c r="U86" s="368"/>
      <c r="V86" s="368"/>
      <c r="W86" s="368"/>
      <c r="X86" s="368"/>
      <c r="Y86" s="368"/>
      <c r="Z86" s="369"/>
      <c r="AA86" s="367">
        <f>Genel!D11</f>
        <v>45239</v>
      </c>
      <c r="AB86" s="368"/>
      <c r="AC86" s="368"/>
      <c r="AD86" s="368"/>
      <c r="AE86" s="368"/>
      <c r="AF86" s="369"/>
      <c r="AG86" s="6"/>
    </row>
    <row r="87" spans="1:33">
      <c r="A87" s="358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60"/>
      <c r="S87" s="370" t="str">
        <f>Genel!D12</f>
        <v>Hüseyin ATASOY</v>
      </c>
      <c r="T87" s="371"/>
      <c r="U87" s="371"/>
      <c r="V87" s="371"/>
      <c r="W87" s="371"/>
      <c r="X87" s="371"/>
      <c r="Y87" s="371"/>
      <c r="Z87" s="372"/>
      <c r="AA87" s="370" t="str">
        <f>Genel!D10</f>
        <v>İlyas KÜÇÜK</v>
      </c>
      <c r="AB87" s="371"/>
      <c r="AC87" s="371"/>
      <c r="AD87" s="371"/>
      <c r="AE87" s="371"/>
      <c r="AF87" s="372"/>
      <c r="AG87" s="6"/>
    </row>
    <row r="88" spans="1:33" ht="18.75" customHeight="1">
      <c r="A88" s="361"/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3"/>
      <c r="S88" s="346" t="str">
        <f>Genel!D13</f>
        <v>Fizik</v>
      </c>
      <c r="T88" s="347"/>
      <c r="U88" s="347"/>
      <c r="V88" s="347"/>
      <c r="W88" s="347"/>
      <c r="X88" s="347"/>
      <c r="Y88" s="347"/>
      <c r="Z88" s="348"/>
      <c r="AA88" s="349" t="s">
        <v>14</v>
      </c>
      <c r="AB88" s="350"/>
      <c r="AC88" s="350"/>
      <c r="AD88" s="350"/>
      <c r="AE88" s="350"/>
      <c r="AF88" s="351"/>
      <c r="AG88" s="6"/>
    </row>
    <row r="89" spans="1:33" ht="9" customHeight="1">
      <c r="AG89" s="6"/>
    </row>
  </sheetData>
  <sheetProtection formatCells="0" formatColumns="0" formatRows="0" insertColumns="0" insertRows="0" insertHyperlinks="0" deleteColumns="0" deleteRows="0" sort="0" autoFilter="0" pivotTables="0"/>
  <mergeCells count="88">
    <mergeCell ref="A1:AG1"/>
    <mergeCell ref="A6:E6"/>
    <mergeCell ref="AE6:AF6"/>
    <mergeCell ref="A7:E7"/>
    <mergeCell ref="A8:B8"/>
    <mergeCell ref="M3:Q3"/>
    <mergeCell ref="U3:W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53:B53"/>
    <mergeCell ref="A54:E54"/>
    <mergeCell ref="A55:E55"/>
    <mergeCell ref="A56:E56"/>
    <mergeCell ref="A57:E57"/>
    <mergeCell ref="A39:B39"/>
    <mergeCell ref="A40:B40"/>
    <mergeCell ref="A41:B41"/>
    <mergeCell ref="A42:B42"/>
    <mergeCell ref="A49:B49"/>
    <mergeCell ref="F78:G78"/>
    <mergeCell ref="F79:G79"/>
    <mergeCell ref="F80:G80"/>
    <mergeCell ref="F74:G74"/>
    <mergeCell ref="J74:Q74"/>
    <mergeCell ref="R74:S74"/>
    <mergeCell ref="J80:P80"/>
    <mergeCell ref="F76:G76"/>
    <mergeCell ref="F77:G77"/>
    <mergeCell ref="AE57:AE58"/>
    <mergeCell ref="AF57:AF58"/>
    <mergeCell ref="A58:E58"/>
    <mergeCell ref="A60:AF60"/>
    <mergeCell ref="F73:G73"/>
    <mergeCell ref="J73:U73"/>
    <mergeCell ref="Y73:AD73"/>
    <mergeCell ref="S85:Z85"/>
    <mergeCell ref="S86:Z86"/>
    <mergeCell ref="AA86:AF86"/>
    <mergeCell ref="S87:Z87"/>
    <mergeCell ref="AA87:AF87"/>
    <mergeCell ref="A82:R82"/>
    <mergeCell ref="T74:U74"/>
    <mergeCell ref="F75:G75"/>
    <mergeCell ref="H75:I75"/>
    <mergeCell ref="S88:Z88"/>
    <mergeCell ref="AA88:AF88"/>
    <mergeCell ref="S82:Z82"/>
    <mergeCell ref="AA82:AF82"/>
    <mergeCell ref="A83:R88"/>
    <mergeCell ref="S83:Z83"/>
    <mergeCell ref="S84:Z84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</mergeCells>
  <dataValidations count="2">
    <dataValidation type="decimal" allowBlank="1" showInputMessage="1" showErrorMessage="1" errorTitle="Yanlış Değer Girişi" error="Puan değerinin üstünde bir not girdiniz." sqref="R9:AD53 F9:P53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59055118110236227" right="0.19685039370078741" top="0.27559055118110237" bottom="0.19685039370078741" header="0.27559055118110237" footer="0.19685039370078741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B050"/>
  </sheetPr>
  <dimension ref="A1:AJ80"/>
  <sheetViews>
    <sheetView topLeftCell="A5" zoomScale="91" zoomScaleNormal="91" zoomScalePageLayoutView="69" workbookViewId="0">
      <selection activeCell="C9" sqref="C9:O33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20.140625" style="18" customWidth="1"/>
    <col min="5" max="5" width="8" style="18" bestFit="1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263"/>
      <c r="D9" s="262"/>
      <c r="E9" s="266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258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264"/>
      <c r="D10" s="265"/>
      <c r="E10" s="26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5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263"/>
      <c r="D11" s="262"/>
      <c r="E11" s="266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58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264"/>
      <c r="D12" s="265"/>
      <c r="E12" s="26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5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263"/>
      <c r="D13" s="262"/>
      <c r="E13" s="266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58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264"/>
      <c r="D14" s="265"/>
      <c r="E14" s="26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25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263"/>
      <c r="D15" s="262"/>
      <c r="E15" s="266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58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264"/>
      <c r="D16" s="265"/>
      <c r="E16" s="26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259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263"/>
      <c r="D17" s="262"/>
      <c r="E17" s="266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58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264"/>
      <c r="D18" s="265"/>
      <c r="E18" s="26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259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263"/>
      <c r="D19" s="262"/>
      <c r="E19" s="266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5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264"/>
      <c r="D20" s="265"/>
      <c r="E20" s="26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5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263"/>
      <c r="D21" s="262"/>
      <c r="E21" s="266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258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264"/>
      <c r="D22" s="265"/>
      <c r="E22" s="26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59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263"/>
      <c r="D23" s="262"/>
      <c r="E23" s="266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258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264"/>
      <c r="D24" s="265"/>
      <c r="E24" s="26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59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263"/>
      <c r="D25" s="262"/>
      <c r="E25" s="266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25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264"/>
      <c r="D26" s="265"/>
      <c r="E26" s="26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5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263"/>
      <c r="D27" s="262"/>
      <c r="E27" s="26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5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264"/>
      <c r="D28" s="265"/>
      <c r="E28" s="26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5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263"/>
      <c r="D29" s="262"/>
      <c r="E29" s="25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258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264"/>
      <c r="D30" s="265"/>
      <c r="E30" s="221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5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263"/>
      <c r="D31" s="262"/>
      <c r="E31" s="25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258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264"/>
      <c r="D32" s="265"/>
      <c r="E32" s="221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5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263"/>
      <c r="D33" s="262"/>
      <c r="E33" s="25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58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5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255"/>
      <c r="D35" s="256"/>
      <c r="E35" s="261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58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5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255"/>
      <c r="D37" s="256"/>
      <c r="E37" s="261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58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59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255"/>
      <c r="D39" s="256"/>
      <c r="E39" s="26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58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5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255"/>
      <c r="D41" s="256"/>
      <c r="E41" s="26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58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7"/>
      <c r="Q42" s="259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255"/>
      <c r="D43" s="256"/>
      <c r="E43" s="25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58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259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sheet="1" formatCells="0" formatColumns="0" formatRows="0" insertColumns="0" insertRows="0" insertHyperlinks="0" deleteColumns="0" deleteRows="0" sort="0" autoFilter="0" pivotTables="0"/>
  <mergeCells count="79">
    <mergeCell ref="A1:AG1"/>
    <mergeCell ref="A6:E6"/>
    <mergeCell ref="AE6:AF6"/>
    <mergeCell ref="A7:E7"/>
    <mergeCell ref="A8:B8"/>
    <mergeCell ref="M3:Q3"/>
    <mergeCell ref="U3:W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44:B44"/>
    <mergeCell ref="A45:E45"/>
    <mergeCell ref="A46:E46"/>
    <mergeCell ref="A47:E47"/>
    <mergeCell ref="A48:E48"/>
    <mergeCell ref="A39:B39"/>
    <mergeCell ref="A40:B40"/>
    <mergeCell ref="A41:B41"/>
    <mergeCell ref="A42:B42"/>
    <mergeCell ref="A43:B43"/>
    <mergeCell ref="F69:G69"/>
    <mergeCell ref="F70:G70"/>
    <mergeCell ref="F71:G71"/>
    <mergeCell ref="F65:G65"/>
    <mergeCell ref="J65:Q65"/>
    <mergeCell ref="R65:S65"/>
    <mergeCell ref="J71:P71"/>
    <mergeCell ref="F67:G67"/>
    <mergeCell ref="F68:G68"/>
    <mergeCell ref="AE48:AE49"/>
    <mergeCell ref="AF48:AF49"/>
    <mergeCell ref="A49:E49"/>
    <mergeCell ref="A51:AF51"/>
    <mergeCell ref="F64:G64"/>
    <mergeCell ref="J64:U64"/>
    <mergeCell ref="Y64:AD64"/>
    <mergeCell ref="S76:Z76"/>
    <mergeCell ref="S77:Z77"/>
    <mergeCell ref="AA77:AF77"/>
    <mergeCell ref="S78:Z78"/>
    <mergeCell ref="AA78:AF78"/>
    <mergeCell ref="A73:R73"/>
    <mergeCell ref="T65:U65"/>
    <mergeCell ref="F66:G66"/>
    <mergeCell ref="H66:I66"/>
    <mergeCell ref="S79:Z79"/>
    <mergeCell ref="AA79:AF79"/>
    <mergeCell ref="S73:Z73"/>
    <mergeCell ref="AA73:AF73"/>
    <mergeCell ref="A74:R79"/>
    <mergeCell ref="S74:Z74"/>
    <mergeCell ref="S75:Z75"/>
  </mergeCells>
  <dataValidations count="2"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</dataValidations>
  <printOptions horizontalCentered="1"/>
  <pageMargins left="0.19685039370078741" right="7.874015748031496E-2" top="0.27559055118110237" bottom="0.59055118110236227" header="0.27559055118110237" footer="0.19685039370078741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rgb="FF00B050"/>
  </sheetPr>
  <dimension ref="A1:AJ80"/>
  <sheetViews>
    <sheetView topLeftCell="A7" zoomScale="89" zoomScaleNormal="89" zoomScalePageLayoutView="69" workbookViewId="0">
      <selection activeCell="C9" sqref="C9:P36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19.8554687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263"/>
      <c r="D9" s="262"/>
      <c r="E9" s="261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258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264"/>
      <c r="D10" s="265"/>
      <c r="E10" s="115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5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263"/>
      <c r="D11" s="262"/>
      <c r="E11" s="2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58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264"/>
      <c r="D12" s="265"/>
      <c r="E12" s="115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5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263"/>
      <c r="D13" s="262"/>
      <c r="E13" s="26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58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264"/>
      <c r="D14" s="265"/>
      <c r="E14" s="115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25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263"/>
      <c r="D15" s="262"/>
      <c r="E15" s="26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58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264"/>
      <c r="D16" s="265"/>
      <c r="E16" s="115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259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263"/>
      <c r="D17" s="262"/>
      <c r="E17" s="26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58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264"/>
      <c r="D18" s="265"/>
      <c r="E18" s="115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259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263"/>
      <c r="D19" s="262"/>
      <c r="E19" s="26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5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264"/>
      <c r="D20" s="265"/>
      <c r="E20" s="115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5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263"/>
      <c r="D21" s="262"/>
      <c r="E21" s="26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258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264"/>
      <c r="D22" s="265"/>
      <c r="E22" s="115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59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263"/>
      <c r="D23" s="262"/>
      <c r="E23" s="26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258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264"/>
      <c r="D24" s="265"/>
      <c r="E24" s="115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59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263"/>
      <c r="D25" s="262"/>
      <c r="E25" s="26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25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264"/>
      <c r="D26" s="265"/>
      <c r="E26" s="115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5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263"/>
      <c r="D27" s="262"/>
      <c r="E27" s="26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5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264"/>
      <c r="D28" s="265"/>
      <c r="E28" s="115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5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263"/>
      <c r="D29" s="262"/>
      <c r="E29" s="26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258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264"/>
      <c r="D30" s="265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5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263"/>
      <c r="D31" s="262"/>
      <c r="E31" s="261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258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264"/>
      <c r="D32" s="265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5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263"/>
      <c r="D33" s="262"/>
      <c r="E33" s="261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58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5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255"/>
      <c r="D35" s="256"/>
      <c r="E35" s="261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58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5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255"/>
      <c r="D37" s="256"/>
      <c r="E37" s="261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58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59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255"/>
      <c r="D39" s="256"/>
      <c r="E39" s="26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58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5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255"/>
      <c r="D41" s="256"/>
      <c r="E41" s="26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58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7"/>
      <c r="Q42" s="259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255"/>
      <c r="D43" s="256"/>
      <c r="E43" s="25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58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259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sheet="1" formatCells="0" formatColumns="0" formatRows="0" insertColumns="0" insertRows="0" insertHyperlinks="0" deleteColumns="0" deleteRows="0" sort="0" autoFilter="0" pivotTables="0"/>
  <mergeCells count="79">
    <mergeCell ref="A1:AG1"/>
    <mergeCell ref="A6:E6"/>
    <mergeCell ref="AE6:AF6"/>
    <mergeCell ref="A7:E7"/>
    <mergeCell ref="A8:B8"/>
    <mergeCell ref="M3:Q3"/>
    <mergeCell ref="U3:W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44:B44"/>
    <mergeCell ref="A45:E45"/>
    <mergeCell ref="A46:E46"/>
    <mergeCell ref="A47:E47"/>
    <mergeCell ref="A48:E48"/>
    <mergeCell ref="A39:B39"/>
    <mergeCell ref="A40:B40"/>
    <mergeCell ref="A41:B41"/>
    <mergeCell ref="A42:B42"/>
    <mergeCell ref="A43:B43"/>
    <mergeCell ref="F69:G69"/>
    <mergeCell ref="F70:G70"/>
    <mergeCell ref="F71:G71"/>
    <mergeCell ref="F65:G65"/>
    <mergeCell ref="J65:Q65"/>
    <mergeCell ref="R65:S65"/>
    <mergeCell ref="J71:P71"/>
    <mergeCell ref="F67:G67"/>
    <mergeCell ref="F68:G68"/>
    <mergeCell ref="AE48:AE49"/>
    <mergeCell ref="AF48:AF49"/>
    <mergeCell ref="A49:E49"/>
    <mergeCell ref="A51:AF51"/>
    <mergeCell ref="F64:G64"/>
    <mergeCell ref="J64:U64"/>
    <mergeCell ref="Y64:AD64"/>
    <mergeCell ref="S76:Z76"/>
    <mergeCell ref="S77:Z77"/>
    <mergeCell ref="AA77:AF77"/>
    <mergeCell ref="S78:Z78"/>
    <mergeCell ref="AA78:AF78"/>
    <mergeCell ref="A73:R73"/>
    <mergeCell ref="T65:U65"/>
    <mergeCell ref="F66:G66"/>
    <mergeCell ref="H66:I66"/>
    <mergeCell ref="S79:Z79"/>
    <mergeCell ref="AA79:AF79"/>
    <mergeCell ref="S73:Z73"/>
    <mergeCell ref="AA73:AF73"/>
    <mergeCell ref="A74:R79"/>
    <mergeCell ref="S74:Z74"/>
    <mergeCell ref="S75:Z75"/>
  </mergeCells>
  <dataValidations count="2"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19685039370078741" right="7.874015748031496E-2" top="0.27559055118110237" bottom="0.59055118110236227" header="0.27559055118110237" footer="0.19685039370078741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80"/>
  <sheetViews>
    <sheetView zoomScale="75" zoomScaleNormal="75" zoomScalePageLayoutView="69" workbookViewId="0">
      <selection activeCell="C9" sqref="C9:P27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20.28515625" style="18" customWidth="1"/>
    <col min="5" max="5" width="8" style="18" bestFit="1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422" t="s">
        <v>144</v>
      </c>
      <c r="J3" s="423"/>
      <c r="K3" s="423"/>
      <c r="L3" s="222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8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209" t="str">
        <f>IF(AI6=0," ","25.SORU")</f>
        <v xml:space="preserve"> </v>
      </c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107">
        <f>IF(Konular!G3=0," ",Konular!G3)</f>
        <v>10</v>
      </c>
      <c r="G7" s="107">
        <f>IF(Konular!H3=0," ",Konular!H3)</f>
        <v>10</v>
      </c>
      <c r="H7" s="107">
        <f>IF(Konular!I3=0," ",Konular!I3)</f>
        <v>10</v>
      </c>
      <c r="I7" s="107">
        <f>IF(Konular!J3=0," ",Konular!J3)</f>
        <v>10</v>
      </c>
      <c r="J7" s="107">
        <f>IF(Konular!K3=0," ",Konular!K3)</f>
        <v>10</v>
      </c>
      <c r="K7" s="107">
        <f>IF(Konular!L3=0," ",Konular!L3)</f>
        <v>10</v>
      </c>
      <c r="L7" s="107">
        <f>IF(Konular!M3=0," ",Konular!M3)</f>
        <v>10</v>
      </c>
      <c r="M7" s="107">
        <f>IF(Konular!N3=0," ",Konular!N3)</f>
        <v>10</v>
      </c>
      <c r="N7" s="107">
        <f>IF(Konular!O3=0," ",Konular!O3)</f>
        <v>10</v>
      </c>
      <c r="O7" s="107">
        <f>IF(Konular!P3=0," ",Konular!P3)</f>
        <v>10</v>
      </c>
      <c r="P7" s="107" t="str">
        <f>IF(Konular!Q3=0," ",Konular!Q3)</f>
        <v xml:space="preserve"> </v>
      </c>
      <c r="Q7" s="107" t="str">
        <f>IF(Konular!R3=0," ",Konular!R3)</f>
        <v xml:space="preserve"> </v>
      </c>
      <c r="R7" s="107" t="str">
        <f>IF(Konular!S3=0," ",Konular!S3)</f>
        <v xml:space="preserve"> </v>
      </c>
      <c r="S7" s="107" t="str">
        <f>IF(Konular!T3=0," ",Konular!T3)</f>
        <v xml:space="preserve"> </v>
      </c>
      <c r="T7" s="107" t="str">
        <f>IF(Konular!U3=0," ",Konular!U3)</f>
        <v xml:space="preserve"> </v>
      </c>
      <c r="U7" s="107" t="str">
        <f>IF(Konular!V3=0," ",Konular!V3)</f>
        <v xml:space="preserve"> </v>
      </c>
      <c r="V7" s="107" t="str">
        <f>IF(Konular!W3=0," ",Konular!W3)</f>
        <v xml:space="preserve"> </v>
      </c>
      <c r="W7" s="107" t="str">
        <f>IF(Konular!X3=0," ",Konular!X3)</f>
        <v xml:space="preserve"> </v>
      </c>
      <c r="X7" s="107" t="str">
        <f>IF(Konular!Y3=0," ",Konular!Y3)</f>
        <v xml:space="preserve"> </v>
      </c>
      <c r="Y7" s="107" t="str">
        <f>IF(Konular!Z3=0," ",Konular!Z3)</f>
        <v xml:space="preserve"> </v>
      </c>
      <c r="Z7" s="107" t="str">
        <f>IF(Konular!AA3=0," ",Konular!AA3)</f>
        <v xml:space="preserve"> </v>
      </c>
      <c r="AA7" s="107" t="str">
        <f>IF(Konular!AB3=0," ",Konular!AB3)</f>
        <v xml:space="preserve"> </v>
      </c>
      <c r="AB7" s="107" t="str">
        <f>IF(Konular!AC3=0," ",Konular!AC3)</f>
        <v xml:space="preserve"> </v>
      </c>
      <c r="AC7" s="107" t="str">
        <f>IF(Konular!AD3=0," ",Konular!AD3)</f>
        <v xml:space="preserve"> </v>
      </c>
      <c r="AD7" s="107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220" t="s">
        <v>125</v>
      </c>
      <c r="F8" s="180" t="s">
        <v>56</v>
      </c>
      <c r="G8" s="180" t="s">
        <v>57</v>
      </c>
      <c r="H8" s="180" t="s">
        <v>58</v>
      </c>
      <c r="I8" s="180" t="s">
        <v>59</v>
      </c>
      <c r="J8" s="180" t="s">
        <v>60</v>
      </c>
      <c r="K8" s="180" t="s">
        <v>61</v>
      </c>
      <c r="L8" s="180" t="s">
        <v>62</v>
      </c>
      <c r="M8" s="180" t="s">
        <v>63</v>
      </c>
      <c r="N8" s="180" t="s">
        <v>64</v>
      </c>
      <c r="O8" s="180" t="s">
        <v>65</v>
      </c>
      <c r="P8" s="180" t="s">
        <v>66</v>
      </c>
      <c r="Q8" s="180" t="s">
        <v>67</v>
      </c>
      <c r="R8" s="180" t="s">
        <v>68</v>
      </c>
      <c r="S8" s="180" t="s">
        <v>69</v>
      </c>
      <c r="T8" s="180" t="s">
        <v>70</v>
      </c>
      <c r="U8" s="180" t="s">
        <v>71</v>
      </c>
      <c r="V8" s="180" t="s">
        <v>72</v>
      </c>
      <c r="W8" s="180" t="s">
        <v>73</v>
      </c>
      <c r="X8" s="180" t="s">
        <v>74</v>
      </c>
      <c r="Y8" s="180" t="s">
        <v>75</v>
      </c>
      <c r="Z8" s="180" t="s">
        <v>76</v>
      </c>
      <c r="AA8" s="180" t="s">
        <v>77</v>
      </c>
      <c r="AB8" s="180" t="s">
        <v>78</v>
      </c>
      <c r="AC8" s="180" t="s">
        <v>79</v>
      </c>
      <c r="AD8" s="180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263"/>
      <c r="D9" s="262"/>
      <c r="E9" s="266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258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264"/>
      <c r="D10" s="265"/>
      <c r="E10" s="26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5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263"/>
      <c r="D11" s="262"/>
      <c r="E11" s="266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58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264"/>
      <c r="D12" s="265"/>
      <c r="E12" s="26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5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263"/>
      <c r="D13" s="262"/>
      <c r="E13" s="266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58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264"/>
      <c r="D14" s="265"/>
      <c r="E14" s="26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25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263"/>
      <c r="D15" s="262"/>
      <c r="E15" s="266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58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264"/>
      <c r="D16" s="265"/>
      <c r="E16" s="26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259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263"/>
      <c r="D17" s="262"/>
      <c r="E17" s="266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58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264"/>
      <c r="D18" s="265"/>
      <c r="E18" s="26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259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263"/>
      <c r="D19" s="262"/>
      <c r="E19" s="266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5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264"/>
      <c r="D20" s="265"/>
      <c r="E20" s="26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5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263"/>
      <c r="D21" s="262"/>
      <c r="E21" s="266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258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264"/>
      <c r="D22" s="265"/>
      <c r="E22" s="26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59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263"/>
      <c r="D23" s="262"/>
      <c r="E23" s="266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258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264"/>
      <c r="D24" s="265"/>
      <c r="E24" s="26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59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263"/>
      <c r="D25" s="262"/>
      <c r="E25" s="266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25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15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5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255"/>
      <c r="D27" s="256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5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5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255"/>
      <c r="D29" s="256"/>
      <c r="E29" s="25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258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221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5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255"/>
      <c r="D31" s="256"/>
      <c r="E31" s="25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258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221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5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255"/>
      <c r="D33" s="256"/>
      <c r="E33" s="25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58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221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5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255"/>
      <c r="D35" s="256"/>
      <c r="E35" s="25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58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221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5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255"/>
      <c r="D37" s="256"/>
      <c r="E37" s="25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58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221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59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255"/>
      <c r="D39" s="256"/>
      <c r="E39" s="25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58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221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5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255"/>
      <c r="D41" s="256"/>
      <c r="E41" s="25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58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221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7"/>
      <c r="Q42" s="259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255"/>
      <c r="D43" s="256"/>
      <c r="E43" s="260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58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1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259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 t="shared" si="2"/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225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227" t="e">
        <f>IF(COUNTIF(AE9:AE44," ")=ROWS(AE9:AE44)," ",AVERAGE(AE9:AE44))</f>
        <v>#DIV/0!</v>
      </c>
      <c r="AF47" s="228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10.5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13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20.2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152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 ht="13.5" customHeight="1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sheet="1" formatCells="0" formatColumns="0" formatRows="0" insertColumns="0" insertRows="0" insertHyperlinks="0" deleteColumns="0" deleteRows="0" sort="0" autoFilter="0" pivotTables="0"/>
  <mergeCells count="80">
    <mergeCell ref="A13:B13"/>
    <mergeCell ref="A12:B12"/>
    <mergeCell ref="A11:B11"/>
    <mergeCell ref="AE6:AF6"/>
    <mergeCell ref="A1:AG1"/>
    <mergeCell ref="I3:K3"/>
    <mergeCell ref="M3:Q3"/>
    <mergeCell ref="U3:W3"/>
    <mergeCell ref="A24:B24"/>
    <mergeCell ref="A14:B14"/>
    <mergeCell ref="A15:B15"/>
    <mergeCell ref="A16:B16"/>
    <mergeCell ref="A17:B17"/>
    <mergeCell ref="A6:E6"/>
    <mergeCell ref="A7:E7"/>
    <mergeCell ref="A8:B8"/>
    <mergeCell ref="A9:B9"/>
    <mergeCell ref="A10:B10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59055118110236227" right="0.19685039370078741" top="0.27559055118110237" bottom="0.19685039370078741" header="0.27559055118110237" footer="0.19685039370078741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topLeftCell="A4" zoomScale="93" zoomScaleNormal="93" zoomScalePageLayoutView="69" workbookViewId="0">
      <selection activeCell="U30" sqref="U30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20.140625" style="18" customWidth="1"/>
    <col min="5" max="5" width="6.2851562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107">
        <f>IF(Konular!G3=0," ",Konular!G3)</f>
        <v>10</v>
      </c>
      <c r="G7" s="107">
        <f>IF(Konular!H3=0," ",Konular!H3)</f>
        <v>10</v>
      </c>
      <c r="H7" s="107">
        <f>IF(Konular!I3=0," ",Konular!I3)</f>
        <v>10</v>
      </c>
      <c r="I7" s="107">
        <f>IF(Konular!J3=0," ",Konular!J3)</f>
        <v>10</v>
      </c>
      <c r="J7" s="107">
        <f>IF(Konular!K3=0," ",Konular!K3)</f>
        <v>10</v>
      </c>
      <c r="K7" s="107">
        <f>IF(Konular!L3=0," ",Konular!L3)</f>
        <v>10</v>
      </c>
      <c r="L7" s="107">
        <f>IF(Konular!M3=0," ",Konular!M3)</f>
        <v>10</v>
      </c>
      <c r="M7" s="107">
        <f>IF(Konular!N3=0," ",Konular!N3)</f>
        <v>10</v>
      </c>
      <c r="N7" s="107">
        <f>IF(Konular!O3=0," ",Konular!O3)</f>
        <v>10</v>
      </c>
      <c r="O7" s="107">
        <f>IF(Konular!P3=0," ",Konular!P3)</f>
        <v>10</v>
      </c>
      <c r="P7" s="107" t="str">
        <f>IF(Konular!Q3=0," ",Konular!Q3)</f>
        <v xml:space="preserve"> </v>
      </c>
      <c r="Q7" s="107" t="str">
        <f>IF(Konular!R3=0," ",Konular!R3)</f>
        <v xml:space="preserve"> </v>
      </c>
      <c r="R7" s="107" t="str">
        <f>IF(Konular!S3=0," ",Konular!S3)</f>
        <v xml:space="preserve"> </v>
      </c>
      <c r="S7" s="107" t="str">
        <f>IF(Konular!T3=0," ",Konular!T3)</f>
        <v xml:space="preserve"> </v>
      </c>
      <c r="T7" s="107" t="str">
        <f>IF(Konular!U3=0," ",Konular!U3)</f>
        <v xml:space="preserve"> </v>
      </c>
      <c r="U7" s="107" t="str">
        <f>IF(Konular!V3=0," ",Konular!V3)</f>
        <v xml:space="preserve"> </v>
      </c>
      <c r="V7" s="107" t="str">
        <f>IF(Konular!W3=0," ",Konular!W3)</f>
        <v xml:space="preserve"> </v>
      </c>
      <c r="W7" s="107" t="str">
        <f>IF(Konular!X3=0," ",Konular!X3)</f>
        <v xml:space="preserve"> </v>
      </c>
      <c r="X7" s="107" t="str">
        <f>IF(Konular!Y3=0," ",Konular!Y3)</f>
        <v xml:space="preserve"> </v>
      </c>
      <c r="Y7" s="107" t="str">
        <f>IF(Konular!Z3=0," ",Konular!Z3)</f>
        <v xml:space="preserve"> </v>
      </c>
      <c r="Z7" s="107" t="str">
        <f>IF(Konular!AA3=0," ",Konular!AA3)</f>
        <v xml:space="preserve"> </v>
      </c>
      <c r="AA7" s="107" t="str">
        <f>IF(Konular!AB3=0," ",Konular!AB3)</f>
        <v xml:space="preserve"> </v>
      </c>
      <c r="AB7" s="107" t="str">
        <f>IF(Konular!AC3=0," ",Konular!AC3)</f>
        <v xml:space="preserve"> </v>
      </c>
      <c r="AC7" s="107" t="str">
        <f>IF(Konular!AD3=0," ",Konular!AD3)</f>
        <v xml:space="preserve"> </v>
      </c>
      <c r="AD7" s="107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8.2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263"/>
      <c r="D9" s="262"/>
      <c r="E9" s="266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258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264"/>
      <c r="D10" s="265"/>
      <c r="E10" s="264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259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263"/>
      <c r="D11" s="262"/>
      <c r="E11" s="266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58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264"/>
      <c r="D12" s="265"/>
      <c r="E12" s="264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25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263"/>
      <c r="D13" s="262"/>
      <c r="E13" s="266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58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264"/>
      <c r="D14" s="265"/>
      <c r="E14" s="264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25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263"/>
      <c r="D15" s="262"/>
      <c r="E15" s="266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58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264"/>
      <c r="D16" s="265"/>
      <c r="E16" s="264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259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263"/>
      <c r="D17" s="262"/>
      <c r="E17" s="266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58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264"/>
      <c r="D18" s="265"/>
      <c r="E18" s="26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259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263"/>
      <c r="D19" s="262"/>
      <c r="E19" s="266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5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264"/>
      <c r="D20" s="265"/>
      <c r="E20" s="264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59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263"/>
      <c r="D21" s="262"/>
      <c r="E21" s="266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258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264"/>
      <c r="D22" s="265"/>
      <c r="E22" s="26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59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263"/>
      <c r="D23" s="262"/>
      <c r="E23" s="266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258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264"/>
      <c r="D24" s="265"/>
      <c r="E24" s="26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59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263"/>
      <c r="D25" s="262"/>
      <c r="E25" s="266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258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264"/>
      <c r="D26" s="265"/>
      <c r="E26" s="26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59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263"/>
      <c r="D27" s="262"/>
      <c r="E27" s="26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58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264"/>
      <c r="D28" s="265"/>
      <c r="E28" s="26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5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263"/>
      <c r="D29" s="262"/>
      <c r="E29" s="26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258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264"/>
      <c r="D30" s="265"/>
      <c r="E30" s="221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5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255"/>
      <c r="D31" s="256"/>
      <c r="E31" s="261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258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5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255"/>
      <c r="D33" s="256"/>
      <c r="E33" s="261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258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5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255"/>
      <c r="D35" s="256"/>
      <c r="E35" s="261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58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5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255"/>
      <c r="D37" s="256"/>
      <c r="E37" s="261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58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259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255"/>
      <c r="D39" s="256"/>
      <c r="E39" s="261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58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25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255"/>
      <c r="D41" s="256"/>
      <c r="E41" s="261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258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7"/>
      <c r="Q42" s="259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>
        <v>35</v>
      </c>
      <c r="B43" s="421"/>
      <c r="C43" s="255"/>
      <c r="D43" s="256"/>
      <c r="E43" s="26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258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23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259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>IF(OR(R7="",COUNTIF(R9:R44,"&gt;"&amp;R7)&gt;0),"H",SUM(R9:R44))</f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24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24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245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246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153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sheet="1" formatCells="0" formatColumns="0" formatRows="0" insertColumns="0" insertRows="0" insertHyperlinks="0" deleteColumns="0" deleteRows="0" sort="0" autoFilter="0" pivotTables="0"/>
  <mergeCells count="79">
    <mergeCell ref="A16:B16"/>
    <mergeCell ref="A17:B17"/>
    <mergeCell ref="A1:AG1"/>
    <mergeCell ref="M3:Q3"/>
    <mergeCell ref="U3:W3"/>
    <mergeCell ref="A6:E6"/>
    <mergeCell ref="AE6:AF6"/>
    <mergeCell ref="A24:B24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0"/>
  <sheetViews>
    <sheetView zoomScale="75" zoomScaleNormal="75" zoomScalePageLayoutView="69" workbookViewId="0">
      <selection activeCell="O18" sqref="O18"/>
    </sheetView>
  </sheetViews>
  <sheetFormatPr defaultRowHeight="12.75"/>
  <cols>
    <col min="1" max="1" width="1.5703125" style="3" customWidth="1"/>
    <col min="2" max="2" width="2.28515625" style="18" customWidth="1"/>
    <col min="3" max="3" width="5.28515625" style="18" customWidth="1"/>
    <col min="4" max="4" width="20.28515625" style="18" customWidth="1"/>
    <col min="5" max="5" width="5" style="18" customWidth="1"/>
    <col min="6" max="8" width="3.85546875" style="18" customWidth="1"/>
    <col min="9" max="9" width="4" style="18" customWidth="1"/>
    <col min="10" max="30" width="3.85546875" style="18" customWidth="1"/>
    <col min="31" max="32" width="4.5703125" style="18" customWidth="1"/>
    <col min="33" max="33" width="1.5703125" style="18" customWidth="1"/>
    <col min="34" max="34" width="2.42578125" style="3" bestFit="1" customWidth="1"/>
    <col min="35" max="16384" width="9.140625" style="3"/>
  </cols>
  <sheetData>
    <row r="1" spans="1:36" ht="27.75" customHeight="1" thickBot="1">
      <c r="A1" s="411" t="str">
        <f>Genel!D14</f>
        <v>Mimar Sinan Mesleki ve Teknik Anadolu Lisesi Ortak Sınav Analiz Formu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</row>
    <row r="2" spans="1:36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9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97"/>
      <c r="AA2" s="5"/>
      <c r="AB2" s="5"/>
      <c r="AC2" s="5"/>
      <c r="AD2" s="5"/>
      <c r="AE2" s="5"/>
      <c r="AF2" s="5"/>
      <c r="AG2" s="98"/>
    </row>
    <row r="3" spans="1:36" s="90" customFormat="1" ht="21" customHeight="1">
      <c r="A3" s="103"/>
      <c r="B3" s="81" t="s">
        <v>6</v>
      </c>
      <c r="C3" s="82"/>
      <c r="D3" s="247" t="str">
        <f>Genel!D2</f>
        <v>Fizik</v>
      </c>
      <c r="E3" s="81" t="s">
        <v>82</v>
      </c>
      <c r="F3" s="86"/>
      <c r="G3" s="217">
        <f>E9</f>
        <v>0</v>
      </c>
      <c r="H3" s="218"/>
      <c r="I3" s="81" t="s">
        <v>3</v>
      </c>
      <c r="J3" s="83"/>
      <c r="K3" s="84"/>
      <c r="L3" s="91" t="str">
        <f>IF(C9="","0",LOOKUP(2,1/(C9:C44&lt;&gt;""),A9:A44))</f>
        <v>0</v>
      </c>
      <c r="M3" s="414" t="s">
        <v>139</v>
      </c>
      <c r="N3" s="415"/>
      <c r="O3" s="415"/>
      <c r="P3" s="415"/>
      <c r="Q3" s="415"/>
      <c r="R3" s="91">
        <f>F64</f>
        <v>0</v>
      </c>
      <c r="S3" s="82" t="s">
        <v>87</v>
      </c>
      <c r="T3" s="86"/>
      <c r="U3" s="416">
        <f>Genel!D7</f>
        <v>45238</v>
      </c>
      <c r="V3" s="416"/>
      <c r="W3" s="417"/>
      <c r="X3" s="81" t="s">
        <v>88</v>
      </c>
      <c r="Y3" s="82"/>
      <c r="Z3" s="82"/>
      <c r="AA3" s="216" t="str">
        <f>Genel!D5</f>
        <v>1.</v>
      </c>
      <c r="AB3" s="85" t="s">
        <v>4</v>
      </c>
      <c r="AC3" s="86"/>
      <c r="AD3" s="216" t="str">
        <f>Genel!D6</f>
        <v>1.</v>
      </c>
      <c r="AE3" s="85" t="s">
        <v>5</v>
      </c>
      <c r="AF3" s="87"/>
      <c r="AG3" s="101"/>
      <c r="AH3" s="88"/>
      <c r="AI3" s="89"/>
    </row>
    <row r="4" spans="1:36" ht="9.75" customHeight="1" thickBot="1">
      <c r="A4" s="7"/>
      <c r="B4" s="8"/>
      <c r="C4" s="8"/>
      <c r="D4" s="9"/>
      <c r="E4" s="9"/>
      <c r="F4" s="9"/>
      <c r="G4" s="9"/>
      <c r="H4" s="9"/>
      <c r="I4" s="9"/>
      <c r="J4" s="10"/>
      <c r="K4" s="9"/>
      <c r="L4" s="239" t="str">
        <f>L3</f>
        <v>0</v>
      </c>
      <c r="M4" s="9"/>
      <c r="N4" s="11"/>
      <c r="O4" s="10"/>
      <c r="P4" s="8"/>
      <c r="Q4" s="8"/>
      <c r="R4" s="8"/>
      <c r="S4" s="12"/>
      <c r="T4" s="10"/>
      <c r="U4" s="9"/>
      <c r="V4" s="9"/>
      <c r="W4" s="9"/>
      <c r="X4" s="9"/>
      <c r="Y4" s="13"/>
      <c r="Z4" s="13"/>
      <c r="AA4" s="13"/>
      <c r="AB4" s="13"/>
      <c r="AC4" s="10"/>
      <c r="AD4" s="8"/>
      <c r="AE4" s="8"/>
      <c r="AF4" s="8"/>
      <c r="AG4" s="102"/>
    </row>
    <row r="5" spans="1:36" ht="16.5" customHeight="1">
      <c r="A5" s="183" t="s">
        <v>127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6"/>
      <c r="V5" s="6"/>
      <c r="W5" s="6"/>
      <c r="X5" s="6"/>
      <c r="Y5" s="6"/>
      <c r="Z5" s="6"/>
      <c r="AA5" s="156" t="str">
        <f>CONCATENATE(AA3,AB3," ",AD3,AE3)</f>
        <v>1.DÖNEM 1.YAZILI</v>
      </c>
      <c r="AB5" s="6"/>
      <c r="AC5" s="6"/>
      <c r="AD5" s="6"/>
      <c r="AE5" s="6"/>
      <c r="AF5" s="6"/>
      <c r="AG5" s="6"/>
    </row>
    <row r="6" spans="1:36" ht="118.5" customHeight="1">
      <c r="A6" s="327" t="s">
        <v>85</v>
      </c>
      <c r="B6" s="328"/>
      <c r="C6" s="328"/>
      <c r="D6" s="328"/>
      <c r="E6" s="329"/>
      <c r="F6" s="100" t="str">
        <f>IF(Konular!G2=0," ",Konular!G2)</f>
        <v>1. Sorunun Konusunu yaz</v>
      </c>
      <c r="G6" s="100" t="str">
        <f>IF(Konular!H2=0," ",Konular!H2)</f>
        <v>2. Sorunun Konusunu yaz</v>
      </c>
      <c r="H6" s="100" t="str">
        <f>IF(Konular!I2=0," ",Konular!I2)</f>
        <v>3. Sorunun Konusunu yaz</v>
      </c>
      <c r="I6" s="100" t="str">
        <f>IF(Konular!J2=0," ",Konular!J2)</f>
        <v>4. Sorunun Konusunu yaz</v>
      </c>
      <c r="J6" s="100" t="str">
        <f>IF(Konular!K2=0," ",Konular!K2)</f>
        <v>5. Sorunun Konusunu yaz</v>
      </c>
      <c r="K6" s="100" t="str">
        <f>IF(Konular!L2=0," ",Konular!L2)</f>
        <v>6. Sorunun Konusunu yaz</v>
      </c>
      <c r="L6" s="100" t="str">
        <f>IF(Konular!M2=0," ",Konular!M2)</f>
        <v>7. Sorunun Konusunu yaz</v>
      </c>
      <c r="M6" s="100" t="str">
        <f>IF(Konular!N2=0," ",Konular!N2)</f>
        <v>8. Sorunun Konusunu yaz</v>
      </c>
      <c r="N6" s="100" t="str">
        <f>IF(Konular!O2=0," ",Konular!O2)</f>
        <v>9. Sorunun Konusunu yaz</v>
      </c>
      <c r="O6" s="100" t="str">
        <f>IF(Konular!P2=0," ",Konular!P2)</f>
        <v>10. Sorunun Konusunu yaz</v>
      </c>
      <c r="P6" s="100" t="str">
        <f>IF(Konular!Q2=0," ",Konular!Q2)</f>
        <v xml:space="preserve"> </v>
      </c>
      <c r="Q6" s="100" t="str">
        <f>IF(Konular!R2=0," ",Konular!R2)</f>
        <v xml:space="preserve"> </v>
      </c>
      <c r="R6" s="100" t="str">
        <f>IF(Konular!S2=0," ",Konular!S2)</f>
        <v xml:space="preserve"> </v>
      </c>
      <c r="S6" s="100" t="str">
        <f>IF(Konular!T2=0," ",Konular!T2)</f>
        <v xml:space="preserve"> </v>
      </c>
      <c r="T6" s="100" t="str">
        <f>IF(Konular!U2=0," ",Konular!U2)</f>
        <v xml:space="preserve"> </v>
      </c>
      <c r="U6" s="100" t="str">
        <f>IF(Konular!V2=0," ",Konular!V2)</f>
        <v xml:space="preserve"> </v>
      </c>
      <c r="V6" s="100" t="str">
        <f>IF(Konular!W2=0," ",Konular!W2)</f>
        <v xml:space="preserve"> </v>
      </c>
      <c r="W6" s="100" t="str">
        <f>IF(Konular!X2=0," ",Konular!X2)</f>
        <v xml:space="preserve"> </v>
      </c>
      <c r="X6" s="100" t="str">
        <f>IF(Konular!Y2=0," ",Konular!Y2)</f>
        <v xml:space="preserve"> </v>
      </c>
      <c r="Y6" s="100" t="str">
        <f>IF(Konular!Z2=0," ",Konular!Z2)</f>
        <v xml:space="preserve"> </v>
      </c>
      <c r="Z6" s="100" t="str">
        <f>IF(Konular!AA2=0," ",Konular!AA2)</f>
        <v xml:space="preserve"> </v>
      </c>
      <c r="AA6" s="100" t="str">
        <f>IF(Konular!AB2=0," ",Konular!AB2)</f>
        <v xml:space="preserve"> </v>
      </c>
      <c r="AB6" s="100" t="str">
        <f>IF(Konular!AC2=0," ",Konular!AC2)</f>
        <v xml:space="preserve"> </v>
      </c>
      <c r="AC6" s="100" t="str">
        <f>IF(Konular!AD2=0," ",Konular!AD2)</f>
        <v xml:space="preserve"> </v>
      </c>
      <c r="AD6" s="100" t="str">
        <f>IF(Konular!AE2=0," ",Konular!AE2)</f>
        <v xml:space="preserve"> </v>
      </c>
      <c r="AE6" s="330" t="s">
        <v>131</v>
      </c>
      <c r="AF6" s="331"/>
      <c r="AG6" s="14"/>
    </row>
    <row r="7" spans="1:36" ht="16.5">
      <c r="A7" s="332" t="s">
        <v>86</v>
      </c>
      <c r="B7" s="333"/>
      <c r="C7" s="333"/>
      <c r="D7" s="333"/>
      <c r="E7" s="334"/>
      <c r="F7" s="223">
        <f>IF(Konular!G3=0," ",Konular!G3)</f>
        <v>10</v>
      </c>
      <c r="G7" s="223">
        <f>IF(Konular!H3=0," ",Konular!H3)</f>
        <v>10</v>
      </c>
      <c r="H7" s="223">
        <f>IF(Konular!I3=0," ",Konular!I3)</f>
        <v>10</v>
      </c>
      <c r="I7" s="223">
        <f>IF(Konular!J3=0," ",Konular!J3)</f>
        <v>10</v>
      </c>
      <c r="J7" s="223">
        <f>IF(Konular!K3=0," ",Konular!K3)</f>
        <v>10</v>
      </c>
      <c r="K7" s="223">
        <f>IF(Konular!L3=0," ",Konular!L3)</f>
        <v>10</v>
      </c>
      <c r="L7" s="223">
        <f>IF(Konular!M3=0," ",Konular!M3)</f>
        <v>10</v>
      </c>
      <c r="M7" s="223">
        <f>IF(Konular!N3=0," ",Konular!N3)</f>
        <v>10</v>
      </c>
      <c r="N7" s="223">
        <f>IF(Konular!O3=0," ",Konular!O3)</f>
        <v>10</v>
      </c>
      <c r="O7" s="223">
        <f>IF(Konular!P3=0," ",Konular!P3)</f>
        <v>10</v>
      </c>
      <c r="P7" s="223" t="str">
        <f>IF(Konular!Q3=0," ",Konular!Q3)</f>
        <v xml:space="preserve"> </v>
      </c>
      <c r="Q7" s="223" t="str">
        <f>IF(Konular!R3=0," ",Konular!R3)</f>
        <v xml:space="preserve"> </v>
      </c>
      <c r="R7" s="223" t="str">
        <f>IF(Konular!S3=0," ",Konular!S3)</f>
        <v xml:space="preserve"> </v>
      </c>
      <c r="S7" s="223" t="str">
        <f>IF(Konular!T3=0," ",Konular!T3)</f>
        <v xml:space="preserve"> </v>
      </c>
      <c r="T7" s="223" t="str">
        <f>IF(Konular!U3=0," ",Konular!U3)</f>
        <v xml:space="preserve"> </v>
      </c>
      <c r="U7" s="223" t="str">
        <f>IF(Konular!V3=0," ",Konular!V3)</f>
        <v xml:space="preserve"> </v>
      </c>
      <c r="V7" s="223" t="str">
        <f>IF(Konular!W3=0," ",Konular!W3)</f>
        <v xml:space="preserve"> </v>
      </c>
      <c r="W7" s="223" t="str">
        <f>IF(Konular!X3=0," ",Konular!X3)</f>
        <v xml:space="preserve"> </v>
      </c>
      <c r="X7" s="223" t="str">
        <f>IF(Konular!Y3=0," ",Konular!Y3)</f>
        <v xml:space="preserve"> </v>
      </c>
      <c r="Y7" s="223" t="str">
        <f>IF(Konular!Z3=0," ",Konular!Z3)</f>
        <v xml:space="preserve"> </v>
      </c>
      <c r="Z7" s="223" t="str">
        <f>IF(Konular!AA3=0," ",Konular!AA3)</f>
        <v xml:space="preserve"> </v>
      </c>
      <c r="AA7" s="223" t="str">
        <f>IF(Konular!AB3=0," ",Konular!AB3)</f>
        <v xml:space="preserve"> </v>
      </c>
      <c r="AB7" s="223" t="str">
        <f>IF(Konular!AC3=0," ",Konular!AC3)</f>
        <v xml:space="preserve"> </v>
      </c>
      <c r="AC7" s="223" t="str">
        <f>IF(Konular!AD3=0," ",Konular!AD3)</f>
        <v xml:space="preserve"> </v>
      </c>
      <c r="AD7" s="223" t="str">
        <f>IF(Konular!AE3=0," ",Konular!AE3)</f>
        <v xml:space="preserve"> </v>
      </c>
      <c r="AE7" s="108">
        <f>IF(SUM(F7:AD7)&lt;=100,SUM(F7:AD7),"HATA")</f>
        <v>100</v>
      </c>
      <c r="AF7" s="74">
        <f>AE7</f>
        <v>100</v>
      </c>
      <c r="AG7" s="15"/>
    </row>
    <row r="8" spans="1:36" ht="39.75" customHeight="1">
      <c r="A8" s="412" t="s">
        <v>1</v>
      </c>
      <c r="B8" s="413"/>
      <c r="C8" s="75" t="s">
        <v>83</v>
      </c>
      <c r="D8" s="171" t="s">
        <v>84</v>
      </c>
      <c r="E8" s="173" t="s">
        <v>125</v>
      </c>
      <c r="F8" s="180" t="s">
        <v>56</v>
      </c>
      <c r="G8" s="181" t="s">
        <v>57</v>
      </c>
      <c r="H8" s="181" t="s">
        <v>58</v>
      </c>
      <c r="I8" s="181" t="s">
        <v>59</v>
      </c>
      <c r="J8" s="181" t="s">
        <v>60</v>
      </c>
      <c r="K8" s="181" t="s">
        <v>61</v>
      </c>
      <c r="L8" s="181" t="s">
        <v>62</v>
      </c>
      <c r="M8" s="181" t="s">
        <v>63</v>
      </c>
      <c r="N8" s="181" t="s">
        <v>64</v>
      </c>
      <c r="O8" s="181" t="s">
        <v>65</v>
      </c>
      <c r="P8" s="181" t="s">
        <v>66</v>
      </c>
      <c r="Q8" s="181" t="s">
        <v>67</v>
      </c>
      <c r="R8" s="181" t="s">
        <v>68</v>
      </c>
      <c r="S8" s="181" t="s">
        <v>69</v>
      </c>
      <c r="T8" s="181" t="s">
        <v>70</v>
      </c>
      <c r="U8" s="181" t="s">
        <v>71</v>
      </c>
      <c r="V8" s="181" t="s">
        <v>72</v>
      </c>
      <c r="W8" s="181" t="s">
        <v>73</v>
      </c>
      <c r="X8" s="181" t="s">
        <v>74</v>
      </c>
      <c r="Y8" s="181" t="s">
        <v>75</v>
      </c>
      <c r="Z8" s="181" t="s">
        <v>76</v>
      </c>
      <c r="AA8" s="181" t="s">
        <v>77</v>
      </c>
      <c r="AB8" s="181" t="s">
        <v>78</v>
      </c>
      <c r="AC8" s="181" t="s">
        <v>79</v>
      </c>
      <c r="AD8" s="181" t="s">
        <v>80</v>
      </c>
      <c r="AE8" s="182" t="s">
        <v>126</v>
      </c>
      <c r="AF8" s="74" t="s">
        <v>22</v>
      </c>
      <c r="AG8" s="15"/>
    </row>
    <row r="9" spans="1:36" ht="12" customHeight="1">
      <c r="A9" s="420">
        <v>1</v>
      </c>
      <c r="B9" s="421"/>
      <c r="C9" s="112"/>
      <c r="D9" s="219"/>
      <c r="E9" s="237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7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54" t="str">
        <f t="shared" ref="AE9:AE44" si="0">IF(OR(A9="",F9=""),"",SUM(F9:AD9))</f>
        <v/>
      </c>
      <c r="AF9" s="53" t="str">
        <f t="shared" ref="AF9:AF44" si="1">IF(OR(A9="",F9=""),"",ROUND(AE9,0))</f>
        <v/>
      </c>
      <c r="AG9" s="16"/>
    </row>
    <row r="10" spans="1:36" ht="12" customHeight="1">
      <c r="A10" s="418">
        <v>2</v>
      </c>
      <c r="B10" s="419"/>
      <c r="C10" s="115"/>
      <c r="D10" s="116"/>
      <c r="E10" s="23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17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54" t="str">
        <f t="shared" si="0"/>
        <v/>
      </c>
      <c r="AF10" s="53" t="str">
        <f t="shared" si="1"/>
        <v/>
      </c>
      <c r="AG10" s="16"/>
      <c r="AJ10" s="99"/>
    </row>
    <row r="11" spans="1:36" ht="12" customHeight="1">
      <c r="A11" s="420">
        <v>3</v>
      </c>
      <c r="B11" s="421"/>
      <c r="C11" s="112"/>
      <c r="D11" s="219"/>
      <c r="E11" s="23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4"/>
      <c r="Q11" s="17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54" t="str">
        <f t="shared" si="0"/>
        <v/>
      </c>
      <c r="AF11" s="53" t="str">
        <f t="shared" si="1"/>
        <v/>
      </c>
      <c r="AG11" s="16"/>
    </row>
    <row r="12" spans="1:36" ht="12" customHeight="1">
      <c r="A12" s="418">
        <v>4</v>
      </c>
      <c r="B12" s="419"/>
      <c r="C12" s="115"/>
      <c r="D12" s="116"/>
      <c r="E12" s="23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8"/>
      <c r="Q12" s="17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54" t="str">
        <f t="shared" si="0"/>
        <v/>
      </c>
      <c r="AF12" s="53" t="str">
        <f t="shared" si="1"/>
        <v/>
      </c>
      <c r="AG12" s="16"/>
    </row>
    <row r="13" spans="1:36" ht="12" customHeight="1">
      <c r="A13" s="420">
        <v>5</v>
      </c>
      <c r="B13" s="421"/>
      <c r="C13" s="112"/>
      <c r="D13" s="219"/>
      <c r="E13" s="237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7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54" t="str">
        <f t="shared" si="0"/>
        <v/>
      </c>
      <c r="AF13" s="53" t="str">
        <f t="shared" si="1"/>
        <v/>
      </c>
      <c r="AG13" s="16"/>
    </row>
    <row r="14" spans="1:36" ht="12" customHeight="1">
      <c r="A14" s="418">
        <v>6</v>
      </c>
      <c r="B14" s="419"/>
      <c r="C14" s="115"/>
      <c r="D14" s="116"/>
      <c r="E14" s="23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7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54" t="str">
        <f t="shared" si="0"/>
        <v/>
      </c>
      <c r="AF14" s="53" t="str">
        <f t="shared" si="1"/>
        <v/>
      </c>
      <c r="AG14" s="16"/>
    </row>
    <row r="15" spans="1:36" ht="12" customHeight="1">
      <c r="A15" s="420">
        <v>7</v>
      </c>
      <c r="B15" s="421"/>
      <c r="C15" s="112"/>
      <c r="D15" s="219"/>
      <c r="E15" s="237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7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54" t="str">
        <f t="shared" si="0"/>
        <v/>
      </c>
      <c r="AF15" s="53" t="str">
        <f t="shared" si="1"/>
        <v/>
      </c>
      <c r="AG15" s="16"/>
    </row>
    <row r="16" spans="1:36" ht="12" customHeight="1">
      <c r="A16" s="418">
        <v>8</v>
      </c>
      <c r="B16" s="419"/>
      <c r="C16" s="115"/>
      <c r="D16" s="116"/>
      <c r="E16" s="23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Q16" s="17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54" t="str">
        <f t="shared" si="0"/>
        <v/>
      </c>
      <c r="AF16" s="53" t="str">
        <f t="shared" si="1"/>
        <v/>
      </c>
      <c r="AG16" s="16"/>
    </row>
    <row r="17" spans="1:33" ht="12" customHeight="1">
      <c r="A17" s="420">
        <v>9</v>
      </c>
      <c r="B17" s="421"/>
      <c r="C17" s="112"/>
      <c r="D17" s="219"/>
      <c r="E17" s="237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7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54" t="str">
        <f t="shared" si="0"/>
        <v/>
      </c>
      <c r="AF17" s="53" t="str">
        <f t="shared" si="1"/>
        <v/>
      </c>
      <c r="AG17" s="16"/>
    </row>
    <row r="18" spans="1:33" ht="12" customHeight="1">
      <c r="A18" s="418">
        <v>10</v>
      </c>
      <c r="B18" s="419"/>
      <c r="C18" s="115"/>
      <c r="D18" s="116"/>
      <c r="E18" s="23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7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54" t="str">
        <f t="shared" si="0"/>
        <v/>
      </c>
      <c r="AF18" s="53" t="str">
        <f t="shared" si="1"/>
        <v/>
      </c>
      <c r="AG18" s="16"/>
    </row>
    <row r="19" spans="1:33" ht="12" customHeight="1">
      <c r="A19" s="420">
        <v>11</v>
      </c>
      <c r="B19" s="421"/>
      <c r="C19" s="112"/>
      <c r="D19" s="219"/>
      <c r="E19" s="237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78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54" t="str">
        <f t="shared" si="0"/>
        <v/>
      </c>
      <c r="AF19" s="53" t="str">
        <f t="shared" si="1"/>
        <v/>
      </c>
      <c r="AG19" s="16"/>
    </row>
    <row r="20" spans="1:33" ht="12" customHeight="1">
      <c r="A20" s="418">
        <v>12</v>
      </c>
      <c r="B20" s="419"/>
      <c r="C20" s="115"/>
      <c r="D20" s="116"/>
      <c r="E20" s="23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7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54" t="str">
        <f t="shared" si="0"/>
        <v/>
      </c>
      <c r="AF20" s="53" t="str">
        <f t="shared" si="1"/>
        <v/>
      </c>
      <c r="AG20" s="16"/>
    </row>
    <row r="21" spans="1:33" ht="12" customHeight="1">
      <c r="A21" s="420">
        <v>13</v>
      </c>
      <c r="B21" s="421"/>
      <c r="C21" s="112"/>
      <c r="D21" s="219"/>
      <c r="E21" s="237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78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54" t="str">
        <f t="shared" si="0"/>
        <v/>
      </c>
      <c r="AF21" s="53" t="str">
        <f t="shared" si="1"/>
        <v/>
      </c>
      <c r="AG21" s="16"/>
    </row>
    <row r="22" spans="1:33" ht="12" customHeight="1">
      <c r="A22" s="418">
        <v>14</v>
      </c>
      <c r="B22" s="419"/>
      <c r="C22" s="115"/>
      <c r="D22" s="116"/>
      <c r="E22" s="23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7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54" t="str">
        <f t="shared" si="0"/>
        <v/>
      </c>
      <c r="AF22" s="53" t="str">
        <f t="shared" si="1"/>
        <v/>
      </c>
      <c r="AG22" s="16"/>
    </row>
    <row r="23" spans="1:33" ht="12" customHeight="1">
      <c r="A23" s="420">
        <v>15</v>
      </c>
      <c r="B23" s="421"/>
      <c r="C23" s="112"/>
      <c r="D23" s="219"/>
      <c r="E23" s="237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78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54" t="str">
        <f t="shared" si="0"/>
        <v/>
      </c>
      <c r="AF23" s="53" t="str">
        <f t="shared" si="1"/>
        <v/>
      </c>
      <c r="AG23" s="16"/>
    </row>
    <row r="24" spans="1:33" ht="12" customHeight="1">
      <c r="A24" s="418">
        <v>16</v>
      </c>
      <c r="B24" s="419"/>
      <c r="C24" s="115"/>
      <c r="D24" s="116"/>
      <c r="E24" s="174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7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54" t="str">
        <f t="shared" si="0"/>
        <v/>
      </c>
      <c r="AF24" s="53" t="str">
        <f t="shared" si="1"/>
        <v/>
      </c>
      <c r="AG24" s="16"/>
    </row>
    <row r="25" spans="1:33" ht="12" customHeight="1">
      <c r="A25" s="420">
        <v>17</v>
      </c>
      <c r="B25" s="421"/>
      <c r="C25" s="112"/>
      <c r="D25" s="219"/>
      <c r="E25" s="237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78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54" t="str">
        <f t="shared" si="0"/>
        <v/>
      </c>
      <c r="AF25" s="53" t="str">
        <f t="shared" si="1"/>
        <v/>
      </c>
      <c r="AG25" s="16"/>
    </row>
    <row r="26" spans="1:33" ht="12" customHeight="1">
      <c r="A26" s="418">
        <v>18</v>
      </c>
      <c r="B26" s="419"/>
      <c r="C26" s="115"/>
      <c r="D26" s="116"/>
      <c r="E26" s="17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7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54" t="str">
        <f t="shared" si="0"/>
        <v/>
      </c>
      <c r="AF26" s="53" t="str">
        <f t="shared" si="1"/>
        <v/>
      </c>
      <c r="AG26" s="16"/>
    </row>
    <row r="27" spans="1:33" ht="12" customHeight="1">
      <c r="A27" s="420">
        <v>19</v>
      </c>
      <c r="B27" s="421"/>
      <c r="C27" s="112"/>
      <c r="D27" s="219"/>
      <c r="E27" s="237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78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54" t="str">
        <f t="shared" si="0"/>
        <v/>
      </c>
      <c r="AF27" s="53" t="str">
        <f t="shared" si="1"/>
        <v/>
      </c>
      <c r="AG27" s="16"/>
    </row>
    <row r="28" spans="1:33" ht="12" customHeight="1">
      <c r="A28" s="418">
        <v>20</v>
      </c>
      <c r="B28" s="419"/>
      <c r="C28" s="115"/>
      <c r="D28" s="116"/>
      <c r="E28" s="174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7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54" t="str">
        <f t="shared" si="0"/>
        <v/>
      </c>
      <c r="AF28" s="53" t="str">
        <f t="shared" si="1"/>
        <v/>
      </c>
      <c r="AG28" s="16"/>
    </row>
    <row r="29" spans="1:33" ht="12" customHeight="1">
      <c r="A29" s="420">
        <v>21</v>
      </c>
      <c r="B29" s="421"/>
      <c r="C29" s="112"/>
      <c r="D29" s="219"/>
      <c r="E29" s="237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78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54" t="str">
        <f t="shared" si="0"/>
        <v/>
      </c>
      <c r="AF29" s="53" t="str">
        <f t="shared" si="1"/>
        <v/>
      </c>
      <c r="AG29" s="16"/>
    </row>
    <row r="30" spans="1:33" ht="12" customHeight="1">
      <c r="A30" s="418">
        <v>22</v>
      </c>
      <c r="B30" s="419"/>
      <c r="C30" s="115"/>
      <c r="D30" s="116"/>
      <c r="E30" s="174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7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54" t="str">
        <f t="shared" si="0"/>
        <v/>
      </c>
      <c r="AF30" s="53" t="str">
        <f t="shared" si="1"/>
        <v/>
      </c>
      <c r="AG30" s="16"/>
    </row>
    <row r="31" spans="1:33" ht="12" customHeight="1">
      <c r="A31" s="420">
        <v>23</v>
      </c>
      <c r="B31" s="421"/>
      <c r="C31" s="112"/>
      <c r="D31" s="219"/>
      <c r="E31" s="237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  <c r="Q31" s="17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54" t="str">
        <f t="shared" si="0"/>
        <v/>
      </c>
      <c r="AF31" s="53" t="str">
        <f t="shared" si="1"/>
        <v/>
      </c>
      <c r="AG31" s="16"/>
    </row>
    <row r="32" spans="1:33" ht="12" customHeight="1">
      <c r="A32" s="418">
        <v>24</v>
      </c>
      <c r="B32" s="419"/>
      <c r="C32" s="115"/>
      <c r="D32" s="116"/>
      <c r="E32" s="17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7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54" t="str">
        <f t="shared" si="0"/>
        <v/>
      </c>
      <c r="AF32" s="53" t="str">
        <f t="shared" si="1"/>
        <v/>
      </c>
      <c r="AG32" s="16"/>
    </row>
    <row r="33" spans="1:33" ht="12" customHeight="1">
      <c r="A33" s="420">
        <v>25</v>
      </c>
      <c r="B33" s="421"/>
      <c r="C33" s="112"/>
      <c r="D33" s="219"/>
      <c r="E33" s="237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78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54" t="str">
        <f t="shared" si="0"/>
        <v/>
      </c>
      <c r="AF33" s="53" t="str">
        <f t="shared" si="1"/>
        <v/>
      </c>
      <c r="AG33" s="16"/>
    </row>
    <row r="34" spans="1:33" ht="12" customHeight="1">
      <c r="A34" s="418">
        <v>26</v>
      </c>
      <c r="B34" s="419"/>
      <c r="C34" s="115"/>
      <c r="D34" s="116"/>
      <c r="E34" s="17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7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4" t="str">
        <f t="shared" si="0"/>
        <v/>
      </c>
      <c r="AF34" s="53" t="str">
        <f t="shared" si="1"/>
        <v/>
      </c>
      <c r="AG34" s="16"/>
    </row>
    <row r="35" spans="1:33" ht="12" customHeight="1">
      <c r="A35" s="420">
        <v>27</v>
      </c>
      <c r="B35" s="421"/>
      <c r="C35" s="112"/>
      <c r="D35" s="219"/>
      <c r="E35" s="2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7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54" t="str">
        <f t="shared" si="0"/>
        <v/>
      </c>
      <c r="AF35" s="53" t="str">
        <f t="shared" si="1"/>
        <v/>
      </c>
      <c r="AG35" s="16"/>
    </row>
    <row r="36" spans="1:33" ht="12" customHeight="1">
      <c r="A36" s="418">
        <v>28</v>
      </c>
      <c r="B36" s="419"/>
      <c r="C36" s="115"/>
      <c r="D36" s="116"/>
      <c r="E36" s="174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7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54" t="str">
        <f t="shared" si="0"/>
        <v/>
      </c>
      <c r="AF36" s="53" t="str">
        <f t="shared" si="1"/>
        <v/>
      </c>
      <c r="AG36" s="16"/>
    </row>
    <row r="37" spans="1:33" ht="12" customHeight="1">
      <c r="A37" s="420">
        <v>29</v>
      </c>
      <c r="B37" s="421"/>
      <c r="C37" s="112"/>
      <c r="D37" s="219"/>
      <c r="E37" s="237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78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54" t="str">
        <f t="shared" si="0"/>
        <v/>
      </c>
      <c r="AF37" s="53" t="str">
        <f t="shared" si="1"/>
        <v/>
      </c>
      <c r="AG37" s="16"/>
    </row>
    <row r="38" spans="1:33" ht="12" customHeight="1">
      <c r="A38" s="418">
        <v>30</v>
      </c>
      <c r="B38" s="419"/>
      <c r="C38" s="115"/>
      <c r="D38" s="116"/>
      <c r="E38" s="17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7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54" t="str">
        <f t="shared" si="0"/>
        <v/>
      </c>
      <c r="AF38" s="53" t="str">
        <f t="shared" si="1"/>
        <v/>
      </c>
      <c r="AG38" s="16"/>
    </row>
    <row r="39" spans="1:33" ht="12" customHeight="1">
      <c r="A39" s="420">
        <v>31</v>
      </c>
      <c r="B39" s="421"/>
      <c r="C39" s="112"/>
      <c r="D39" s="219"/>
      <c r="E39" s="2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78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54" t="str">
        <f t="shared" si="0"/>
        <v/>
      </c>
      <c r="AF39" s="53" t="str">
        <f t="shared" si="1"/>
        <v/>
      </c>
      <c r="AG39" s="16"/>
    </row>
    <row r="40" spans="1:33" ht="12" customHeight="1">
      <c r="A40" s="418">
        <v>32</v>
      </c>
      <c r="B40" s="419"/>
      <c r="C40" s="115"/>
      <c r="D40" s="116"/>
      <c r="E40" s="174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Q40" s="17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54" t="str">
        <f t="shared" si="0"/>
        <v/>
      </c>
      <c r="AF40" s="53" t="str">
        <f t="shared" si="1"/>
        <v/>
      </c>
      <c r="AG40" s="16"/>
    </row>
    <row r="41" spans="1:33" ht="12" customHeight="1">
      <c r="A41" s="420">
        <v>33</v>
      </c>
      <c r="B41" s="421"/>
      <c r="C41" s="112"/>
      <c r="D41" s="219"/>
      <c r="E41" s="237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178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4" t="str">
        <f t="shared" si="0"/>
        <v/>
      </c>
      <c r="AF41" s="53" t="str">
        <f t="shared" si="1"/>
        <v/>
      </c>
      <c r="AG41" s="16"/>
    </row>
    <row r="42" spans="1:33" ht="12" customHeight="1">
      <c r="A42" s="418">
        <v>34</v>
      </c>
      <c r="B42" s="419"/>
      <c r="C42" s="115"/>
      <c r="D42" s="116"/>
      <c r="E42" s="174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18"/>
      <c r="Q42" s="17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54" t="str">
        <f t="shared" si="0"/>
        <v/>
      </c>
      <c r="AF42" s="53" t="str">
        <f t="shared" si="1"/>
        <v/>
      </c>
      <c r="AG42" s="16"/>
    </row>
    <row r="43" spans="1:33" ht="12" customHeight="1">
      <c r="A43" s="420"/>
      <c r="B43" s="421"/>
      <c r="C43" s="112"/>
      <c r="D43" s="219"/>
      <c r="E43" s="219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7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54" t="str">
        <f t="shared" si="0"/>
        <v/>
      </c>
      <c r="AF43" s="53" t="str">
        <f t="shared" si="1"/>
        <v/>
      </c>
      <c r="AG43" s="16"/>
    </row>
    <row r="44" spans="1:33" ht="12" customHeight="1">
      <c r="A44" s="418"/>
      <c r="B44" s="419"/>
      <c r="C44" s="115"/>
      <c r="D44" s="116"/>
      <c r="E44" s="175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79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54" t="str">
        <f t="shared" si="0"/>
        <v/>
      </c>
      <c r="AF44" s="53" t="str">
        <f t="shared" si="1"/>
        <v/>
      </c>
      <c r="AG44" s="16"/>
    </row>
    <row r="45" spans="1:33" ht="15.75" customHeight="1">
      <c r="A45" s="402" t="s">
        <v>0</v>
      </c>
      <c r="B45" s="403"/>
      <c r="C45" s="403"/>
      <c r="D45" s="403"/>
      <c r="E45" s="404"/>
      <c r="F45" s="119">
        <f>IF(OR(F7="",COUNTIF(F9:F44,"&gt;"&amp;F7)&gt;0),"H",SUM(F9:F44))</f>
        <v>0</v>
      </c>
      <c r="G45" s="119">
        <f>IF(OR(G7="",COUNTIF(G9:G44,"&gt;"&amp;G7)&gt;0),"H",SUM(G9:G44))</f>
        <v>0</v>
      </c>
      <c r="H45" s="119">
        <f t="shared" ref="H45:AD45" si="2">IF(OR(H7="",COUNTIF(H9:H44,"&gt;"&amp;H7)&gt;0),"H",SUM(H9:H44))</f>
        <v>0</v>
      </c>
      <c r="I45" s="119">
        <f t="shared" si="2"/>
        <v>0</v>
      </c>
      <c r="J45" s="119">
        <f t="shared" si="2"/>
        <v>0</v>
      </c>
      <c r="K45" s="119">
        <f t="shared" si="2"/>
        <v>0</v>
      </c>
      <c r="L45" s="119">
        <f t="shared" si="2"/>
        <v>0</v>
      </c>
      <c r="M45" s="119">
        <f t="shared" si="2"/>
        <v>0</v>
      </c>
      <c r="N45" s="119">
        <f t="shared" si="2"/>
        <v>0</v>
      </c>
      <c r="O45" s="119">
        <f t="shared" si="2"/>
        <v>0</v>
      </c>
      <c r="P45" s="119">
        <f t="shared" si="2"/>
        <v>0</v>
      </c>
      <c r="Q45" s="119">
        <f>IF(OR(Q7="",COUNTIF(Q9:Q44,"&gt;"&amp;Q7)&gt;0),"H",SUM(Q9:Q44))</f>
        <v>0</v>
      </c>
      <c r="R45" s="119">
        <f t="shared" si="2"/>
        <v>0</v>
      </c>
      <c r="S45" s="119">
        <f t="shared" si="2"/>
        <v>0</v>
      </c>
      <c r="T45" s="119">
        <f t="shared" si="2"/>
        <v>0</v>
      </c>
      <c r="U45" s="119">
        <f t="shared" si="2"/>
        <v>0</v>
      </c>
      <c r="V45" s="119">
        <f t="shared" si="2"/>
        <v>0</v>
      </c>
      <c r="W45" s="119">
        <f t="shared" si="2"/>
        <v>0</v>
      </c>
      <c r="X45" s="119">
        <f t="shared" si="2"/>
        <v>0</v>
      </c>
      <c r="Y45" s="119">
        <f t="shared" si="2"/>
        <v>0</v>
      </c>
      <c r="Z45" s="119">
        <f t="shared" si="2"/>
        <v>0</v>
      </c>
      <c r="AA45" s="119">
        <f t="shared" si="2"/>
        <v>0</v>
      </c>
      <c r="AB45" s="119">
        <f t="shared" si="2"/>
        <v>0</v>
      </c>
      <c r="AC45" s="119">
        <f t="shared" si="2"/>
        <v>0</v>
      </c>
      <c r="AD45" s="119">
        <f t="shared" si="2"/>
        <v>0</v>
      </c>
      <c r="AE45" s="54">
        <f>IF(SUM(F45:AD45)=SUM(AE9:AE44),SUM(F45:AD45),"hata var")</f>
        <v>0</v>
      </c>
      <c r="AF45" s="120">
        <f>ROUND(AE45,0)</f>
        <v>0</v>
      </c>
      <c r="AG45" s="16"/>
    </row>
    <row r="46" spans="1:33" ht="14.25">
      <c r="A46" s="402" t="s">
        <v>2</v>
      </c>
      <c r="B46" s="403"/>
      <c r="C46" s="403"/>
      <c r="D46" s="403"/>
      <c r="E46" s="404"/>
      <c r="F46" s="230" t="str">
        <f>IF(COUNTBLANK(F9:F44)=ROWS(F9:F44)," ",AVERAGE(F9:F44)*10)</f>
        <v xml:space="preserve"> </v>
      </c>
      <c r="G46" s="230" t="str">
        <f t="shared" ref="G46:AD46" si="3">IF(COUNTBLANK(G9:G44)=ROWS(G9:G44)," ",AVERAGE(G9:G44)*10)</f>
        <v xml:space="preserve"> </v>
      </c>
      <c r="H46" s="230" t="str">
        <f t="shared" si="3"/>
        <v xml:space="preserve"> </v>
      </c>
      <c r="I46" s="230" t="str">
        <f t="shared" si="3"/>
        <v xml:space="preserve"> </v>
      </c>
      <c r="J46" s="230" t="str">
        <f t="shared" si="3"/>
        <v xml:space="preserve"> </v>
      </c>
      <c r="K46" s="230" t="str">
        <f t="shared" si="3"/>
        <v xml:space="preserve"> </v>
      </c>
      <c r="L46" s="230" t="str">
        <f t="shared" si="3"/>
        <v xml:space="preserve"> </v>
      </c>
      <c r="M46" s="230" t="str">
        <f t="shared" si="3"/>
        <v xml:space="preserve"> </v>
      </c>
      <c r="N46" s="230" t="str">
        <f t="shared" si="3"/>
        <v xml:space="preserve"> </v>
      </c>
      <c r="O46" s="230" t="str">
        <f t="shared" si="3"/>
        <v xml:space="preserve"> </v>
      </c>
      <c r="P46" s="230" t="str">
        <f t="shared" si="3"/>
        <v xml:space="preserve"> </v>
      </c>
      <c r="Q46" s="230" t="str">
        <f t="shared" si="3"/>
        <v xml:space="preserve"> </v>
      </c>
      <c r="R46" s="230" t="str">
        <f t="shared" si="3"/>
        <v xml:space="preserve"> </v>
      </c>
      <c r="S46" s="230" t="str">
        <f t="shared" si="3"/>
        <v xml:space="preserve"> </v>
      </c>
      <c r="T46" s="230" t="str">
        <f t="shared" si="3"/>
        <v xml:space="preserve"> </v>
      </c>
      <c r="U46" s="230" t="str">
        <f t="shared" si="3"/>
        <v xml:space="preserve"> </v>
      </c>
      <c r="V46" s="230" t="str">
        <f t="shared" si="3"/>
        <v xml:space="preserve"> </v>
      </c>
      <c r="W46" s="230" t="str">
        <f t="shared" si="3"/>
        <v xml:space="preserve"> </v>
      </c>
      <c r="X46" s="230" t="str">
        <f t="shared" si="3"/>
        <v xml:space="preserve"> </v>
      </c>
      <c r="Y46" s="230" t="str">
        <f t="shared" si="3"/>
        <v xml:space="preserve"> </v>
      </c>
      <c r="Z46" s="230" t="str">
        <f t="shared" si="3"/>
        <v xml:space="preserve"> </v>
      </c>
      <c r="AA46" s="230" t="str">
        <f t="shared" si="3"/>
        <v xml:space="preserve"> </v>
      </c>
      <c r="AB46" s="230" t="str">
        <f t="shared" si="3"/>
        <v xml:space="preserve"> </v>
      </c>
      <c r="AC46" s="230" t="str">
        <f t="shared" si="3"/>
        <v xml:space="preserve"> </v>
      </c>
      <c r="AD46" s="230" t="str">
        <f t="shared" si="3"/>
        <v xml:space="preserve"> </v>
      </c>
      <c r="AE46" s="229" t="e">
        <f>IF(OR(F46="0",F46=""),"0",ROUND(AVERAGE(F46:AD46),1))</f>
        <v>#DIV/0!</v>
      </c>
      <c r="AF46" s="226" t="e">
        <f>AE46</f>
        <v>#DIV/0!</v>
      </c>
      <c r="AG46" s="16"/>
    </row>
    <row r="47" spans="1:33" s="28" customFormat="1" ht="13.5" customHeight="1">
      <c r="A47" s="405" t="s">
        <v>114</v>
      </c>
      <c r="B47" s="406"/>
      <c r="C47" s="406"/>
      <c r="D47" s="406"/>
      <c r="E47" s="407"/>
      <c r="F47" s="210" t="str">
        <f>IF(COUNTBLANK(F9:F44)=ROWS(F9:F44)," ",AVERAGE(F9:F44))</f>
        <v xml:space="preserve"> </v>
      </c>
      <c r="G47" s="211" t="str">
        <f t="shared" ref="G47:N47" si="4">IF(COUNTBLANK(G9:G44)=ROWS(G9:G44)," ",AVERAGE(G9:G44))</f>
        <v xml:space="preserve"> </v>
      </c>
      <c r="H47" s="211" t="str">
        <f t="shared" si="4"/>
        <v xml:space="preserve"> </v>
      </c>
      <c r="I47" s="211" t="str">
        <f t="shared" si="4"/>
        <v xml:space="preserve"> </v>
      </c>
      <c r="J47" s="211" t="str">
        <f t="shared" si="4"/>
        <v xml:space="preserve"> </v>
      </c>
      <c r="K47" s="211" t="str">
        <f t="shared" si="4"/>
        <v xml:space="preserve"> </v>
      </c>
      <c r="L47" s="211" t="str">
        <f t="shared" si="4"/>
        <v xml:space="preserve"> </v>
      </c>
      <c r="M47" s="211" t="str">
        <f t="shared" si="4"/>
        <v xml:space="preserve"> </v>
      </c>
      <c r="N47" s="211" t="str">
        <f t="shared" si="4"/>
        <v xml:space="preserve"> </v>
      </c>
      <c r="O47" s="211" t="str">
        <f>IF(COUNTBLANK(O9:O44)=ROWS(O9:O44)," ",AVERAGE(O9:O44))</f>
        <v xml:space="preserve"> </v>
      </c>
      <c r="P47" s="211" t="str">
        <f>IF(COUNTBLANK(P9:P44)=ROWS(P9:P44)," ",AVERAGE(P9:P44))</f>
        <v xml:space="preserve"> </v>
      </c>
      <c r="Q47" s="211" t="str">
        <f>IF(COUNTBLANK(Q9:Q44)=ROWS(Q9:Q44)," ",AVERAGE(Q9:Q44))</f>
        <v xml:space="preserve"> </v>
      </c>
      <c r="R47" s="211" t="str">
        <f t="shared" ref="R47:AC47" si="5">IF(COUNTBLANK(R9:R44)=ROWS(R9:R44)," ",AVERAGE(R9:R44))</f>
        <v xml:space="preserve"> </v>
      </c>
      <c r="S47" s="211" t="str">
        <f t="shared" si="5"/>
        <v xml:space="preserve"> </v>
      </c>
      <c r="T47" s="211" t="str">
        <f t="shared" si="5"/>
        <v xml:space="preserve"> </v>
      </c>
      <c r="U47" s="211" t="str">
        <f t="shared" si="5"/>
        <v xml:space="preserve"> </v>
      </c>
      <c r="V47" s="211" t="str">
        <f t="shared" si="5"/>
        <v xml:space="preserve"> </v>
      </c>
      <c r="W47" s="211" t="str">
        <f t="shared" si="5"/>
        <v xml:space="preserve"> </v>
      </c>
      <c r="X47" s="211" t="str">
        <f t="shared" si="5"/>
        <v xml:space="preserve"> </v>
      </c>
      <c r="Y47" s="211" t="str">
        <f t="shared" si="5"/>
        <v xml:space="preserve"> </v>
      </c>
      <c r="Z47" s="211" t="str">
        <f t="shared" si="5"/>
        <v xml:space="preserve"> </v>
      </c>
      <c r="AA47" s="211" t="str">
        <f t="shared" si="5"/>
        <v xml:space="preserve"> </v>
      </c>
      <c r="AB47" s="211" t="str">
        <f t="shared" si="5"/>
        <v xml:space="preserve"> </v>
      </c>
      <c r="AC47" s="211" t="str">
        <f t="shared" si="5"/>
        <v xml:space="preserve"> </v>
      </c>
      <c r="AD47" s="211" t="str">
        <f>IF(COUNTBLANK(AD9:AD44)=ROWS(AD9:AD44)," ",AVERAGE(AD9:AD44))</f>
        <v xml:space="preserve"> </v>
      </c>
      <c r="AE47" s="150" t="e">
        <f>IF(COUNTIF(AE9:AE44," ")=ROWS(AE9:AE44)," ",AVERAGE(AE9:AE44))</f>
        <v>#DIV/0!</v>
      </c>
      <c r="AF47" s="151" t="e">
        <f>IF(COUNTIF(AF9:AF44," ")=ROWS(AF9:AF44)," ",AVERAGE(AF9:AF44))</f>
        <v>#DIV/0!</v>
      </c>
    </row>
    <row r="48" spans="1:33" s="28" customFormat="1">
      <c r="A48" s="408" t="s">
        <v>128</v>
      </c>
      <c r="B48" s="409"/>
      <c r="C48" s="409"/>
      <c r="D48" s="409"/>
      <c r="E48" s="410"/>
      <c r="F48" s="212" t="str">
        <f>IF(COUNTBLANK(F9:F44)=ROWS(F9:F44)," ",IF(COUNTIF(F9:F44,F7:F7)=0,"YOK",COUNTIF(F9:F44,F7)))</f>
        <v xml:space="preserve"> </v>
      </c>
      <c r="G48" s="213" t="str">
        <f t="shared" ref="G48:AD48" si="6">IF(COUNTBLANK(G9:G44)=ROWS(G9:G44)," ",IF(COUNTIF(G9:G44,G7:G7)=0,"YOK",COUNTIF(G9:G44,G7)))</f>
        <v xml:space="preserve"> </v>
      </c>
      <c r="H48" s="213" t="str">
        <f t="shared" si="6"/>
        <v xml:space="preserve"> </v>
      </c>
      <c r="I48" s="213" t="str">
        <f t="shared" si="6"/>
        <v xml:space="preserve"> </v>
      </c>
      <c r="J48" s="213" t="str">
        <f t="shared" si="6"/>
        <v xml:space="preserve"> </v>
      </c>
      <c r="K48" s="213" t="str">
        <f t="shared" si="6"/>
        <v xml:space="preserve"> </v>
      </c>
      <c r="L48" s="213" t="str">
        <f t="shared" si="6"/>
        <v xml:space="preserve"> </v>
      </c>
      <c r="M48" s="213" t="str">
        <f t="shared" si="6"/>
        <v xml:space="preserve"> </v>
      </c>
      <c r="N48" s="213" t="str">
        <f t="shared" si="6"/>
        <v xml:space="preserve"> </v>
      </c>
      <c r="O48" s="213" t="str">
        <f t="shared" si="6"/>
        <v xml:space="preserve"> </v>
      </c>
      <c r="P48" s="213" t="str">
        <f t="shared" si="6"/>
        <v xml:space="preserve"> </v>
      </c>
      <c r="Q48" s="213" t="str">
        <f t="shared" si="6"/>
        <v xml:space="preserve"> </v>
      </c>
      <c r="R48" s="213" t="str">
        <f t="shared" si="6"/>
        <v xml:space="preserve"> </v>
      </c>
      <c r="S48" s="213" t="str">
        <f t="shared" si="6"/>
        <v xml:space="preserve"> </v>
      </c>
      <c r="T48" s="213" t="str">
        <f t="shared" si="6"/>
        <v xml:space="preserve"> </v>
      </c>
      <c r="U48" s="213" t="str">
        <f t="shared" si="6"/>
        <v xml:space="preserve"> </v>
      </c>
      <c r="V48" s="213" t="str">
        <f t="shared" si="6"/>
        <v xml:space="preserve"> </v>
      </c>
      <c r="W48" s="213" t="str">
        <f t="shared" si="6"/>
        <v xml:space="preserve"> </v>
      </c>
      <c r="X48" s="213" t="str">
        <f t="shared" si="6"/>
        <v xml:space="preserve"> </v>
      </c>
      <c r="Y48" s="213" t="str">
        <f t="shared" si="6"/>
        <v xml:space="preserve"> </v>
      </c>
      <c r="Z48" s="213" t="str">
        <f t="shared" si="6"/>
        <v xml:space="preserve"> </v>
      </c>
      <c r="AA48" s="213" t="str">
        <f t="shared" si="6"/>
        <v xml:space="preserve"> </v>
      </c>
      <c r="AB48" s="213" t="str">
        <f t="shared" si="6"/>
        <v xml:space="preserve"> </v>
      </c>
      <c r="AC48" s="213" t="str">
        <f t="shared" si="6"/>
        <v xml:space="preserve"> </v>
      </c>
      <c r="AD48" s="213" t="str">
        <f t="shared" si="6"/>
        <v xml:space="preserve"> </v>
      </c>
      <c r="AE48" s="376"/>
      <c r="AF48" s="378"/>
    </row>
    <row r="49" spans="1:33" s="28" customFormat="1" ht="13.5">
      <c r="A49" s="380" t="s">
        <v>129</v>
      </c>
      <c r="B49" s="381"/>
      <c r="C49" s="381"/>
      <c r="D49" s="381"/>
      <c r="E49" s="382"/>
      <c r="F49" s="214" t="str">
        <f>IF(COUNTBLANK(F9:F44)=ROWS(F9:F44)," ",IF(COUNTIF(F9:F44,0)=0,"YOK",COUNTIF(F9:F44,0)))</f>
        <v xml:space="preserve"> </v>
      </c>
      <c r="G49" s="215" t="str">
        <f t="shared" ref="G49:AD49" si="7">IF(COUNTBLANK(G9:G44)=ROWS(G9:G44)," ",IF(COUNTIF(G9:G44,0)=0,"YOK",COUNTIF(G9:G44,0)))</f>
        <v xml:space="preserve"> </v>
      </c>
      <c r="H49" s="215" t="str">
        <f t="shared" si="7"/>
        <v xml:space="preserve"> </v>
      </c>
      <c r="I49" s="215" t="str">
        <f t="shared" si="7"/>
        <v xml:space="preserve"> </v>
      </c>
      <c r="J49" s="215" t="str">
        <f t="shared" si="7"/>
        <v xml:space="preserve"> </v>
      </c>
      <c r="K49" s="215" t="str">
        <f t="shared" si="7"/>
        <v xml:space="preserve"> </v>
      </c>
      <c r="L49" s="215" t="str">
        <f t="shared" si="7"/>
        <v xml:space="preserve"> </v>
      </c>
      <c r="M49" s="215" t="str">
        <f t="shared" si="7"/>
        <v xml:space="preserve"> </v>
      </c>
      <c r="N49" s="215" t="str">
        <f t="shared" si="7"/>
        <v xml:space="preserve"> </v>
      </c>
      <c r="O49" s="215" t="str">
        <f t="shared" si="7"/>
        <v xml:space="preserve"> </v>
      </c>
      <c r="P49" s="215" t="str">
        <f t="shared" si="7"/>
        <v xml:space="preserve"> </v>
      </c>
      <c r="Q49" s="215" t="str">
        <f t="shared" si="7"/>
        <v xml:space="preserve"> </v>
      </c>
      <c r="R49" s="215" t="str">
        <f t="shared" si="7"/>
        <v xml:space="preserve"> </v>
      </c>
      <c r="S49" s="215" t="str">
        <f t="shared" si="7"/>
        <v xml:space="preserve"> </v>
      </c>
      <c r="T49" s="215" t="str">
        <f t="shared" si="7"/>
        <v xml:space="preserve"> </v>
      </c>
      <c r="U49" s="215" t="str">
        <f t="shared" si="7"/>
        <v xml:space="preserve"> </v>
      </c>
      <c r="V49" s="215" t="str">
        <f t="shared" si="7"/>
        <v xml:space="preserve"> </v>
      </c>
      <c r="W49" s="215" t="str">
        <f t="shared" si="7"/>
        <v xml:space="preserve"> </v>
      </c>
      <c r="X49" s="215" t="str">
        <f t="shared" si="7"/>
        <v xml:space="preserve"> </v>
      </c>
      <c r="Y49" s="215" t="str">
        <f t="shared" si="7"/>
        <v xml:space="preserve"> </v>
      </c>
      <c r="Z49" s="215" t="str">
        <f t="shared" si="7"/>
        <v xml:space="preserve"> </v>
      </c>
      <c r="AA49" s="215" t="str">
        <f t="shared" si="7"/>
        <v xml:space="preserve"> </v>
      </c>
      <c r="AB49" s="215" t="str">
        <f t="shared" si="7"/>
        <v xml:space="preserve"> </v>
      </c>
      <c r="AC49" s="215" t="str">
        <f t="shared" si="7"/>
        <v xml:space="preserve"> </v>
      </c>
      <c r="AD49" s="215" t="str">
        <f t="shared" si="7"/>
        <v xml:space="preserve"> </v>
      </c>
      <c r="AE49" s="377"/>
      <c r="AF49" s="379"/>
    </row>
    <row r="50" spans="1:33" s="28" customFormat="1" ht="6" customHeight="1">
      <c r="A50" s="29"/>
      <c r="B50" s="29"/>
      <c r="C50" s="29"/>
      <c r="D50" s="29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8"/>
      <c r="AD50" s="149"/>
    </row>
    <row r="51" spans="1:33" ht="22.5" customHeight="1">
      <c r="A51" s="383" t="s">
        <v>9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16"/>
    </row>
    <row r="52" spans="1:33" ht="7.5" customHeight="1">
      <c r="A52" s="57"/>
      <c r="B52" s="57"/>
      <c r="C52" s="57"/>
      <c r="D52" s="57"/>
      <c r="E52" s="57"/>
      <c r="F52" s="58">
        <v>1</v>
      </c>
      <c r="G52" s="58">
        <v>2</v>
      </c>
      <c r="H52" s="58">
        <v>3</v>
      </c>
      <c r="I52" s="58">
        <v>4</v>
      </c>
      <c r="J52" s="58">
        <v>5</v>
      </c>
      <c r="K52" s="58">
        <v>6</v>
      </c>
      <c r="L52" s="58">
        <v>7</v>
      </c>
      <c r="M52" s="58">
        <v>8</v>
      </c>
      <c r="N52" s="58">
        <v>9</v>
      </c>
      <c r="O52" s="58">
        <v>10</v>
      </c>
      <c r="P52" s="58">
        <v>11</v>
      </c>
      <c r="Q52" s="58">
        <v>12</v>
      </c>
      <c r="R52" s="58">
        <v>13</v>
      </c>
      <c r="S52" s="58">
        <v>14</v>
      </c>
      <c r="T52" s="58">
        <v>15</v>
      </c>
      <c r="U52" s="58">
        <v>16</v>
      </c>
      <c r="V52" s="58">
        <v>17</v>
      </c>
      <c r="W52" s="58">
        <v>18</v>
      </c>
      <c r="X52" s="58">
        <v>19</v>
      </c>
      <c r="Y52" s="58">
        <v>20</v>
      </c>
      <c r="Z52" s="58">
        <v>21</v>
      </c>
      <c r="AA52" s="58">
        <v>22</v>
      </c>
      <c r="AB52" s="58">
        <v>23</v>
      </c>
      <c r="AC52" s="58">
        <v>24</v>
      </c>
      <c r="AD52" s="58">
        <v>25</v>
      </c>
      <c r="AE52" s="58"/>
      <c r="AF52" s="58"/>
      <c r="AG52" s="64"/>
    </row>
    <row r="53" spans="1:33" ht="15" customHeight="1">
      <c r="A53" s="59"/>
      <c r="B53" s="60"/>
      <c r="C53" s="60"/>
      <c r="D53" s="60" t="s">
        <v>7</v>
      </c>
      <c r="E53" s="60"/>
      <c r="F53" s="61">
        <f>IF(OR(F45="",F45="H"),0,100)</f>
        <v>100</v>
      </c>
      <c r="G53" s="61">
        <f t="shared" ref="G53:AD53" si="8">IF(OR(G45="",G45="H"),0,100)</f>
        <v>100</v>
      </c>
      <c r="H53" s="61">
        <f t="shared" si="8"/>
        <v>100</v>
      </c>
      <c r="I53" s="61">
        <f t="shared" si="8"/>
        <v>100</v>
      </c>
      <c r="J53" s="61">
        <f t="shared" si="8"/>
        <v>100</v>
      </c>
      <c r="K53" s="61">
        <f t="shared" si="8"/>
        <v>100</v>
      </c>
      <c r="L53" s="61">
        <f t="shared" si="8"/>
        <v>100</v>
      </c>
      <c r="M53" s="61">
        <f t="shared" si="8"/>
        <v>100</v>
      </c>
      <c r="N53" s="61">
        <f t="shared" si="8"/>
        <v>100</v>
      </c>
      <c r="O53" s="61">
        <f t="shared" si="8"/>
        <v>100</v>
      </c>
      <c r="P53" s="61">
        <f t="shared" si="8"/>
        <v>100</v>
      </c>
      <c r="Q53" s="61" t="e">
        <f>IF(OR(#REF!="",#REF!="H"),0,100)</f>
        <v>#REF!</v>
      </c>
      <c r="R53" s="61">
        <f t="shared" si="8"/>
        <v>100</v>
      </c>
      <c r="S53" s="61">
        <f t="shared" si="8"/>
        <v>100</v>
      </c>
      <c r="T53" s="61">
        <f t="shared" si="8"/>
        <v>100</v>
      </c>
      <c r="U53" s="61">
        <f t="shared" si="8"/>
        <v>100</v>
      </c>
      <c r="V53" s="61">
        <f t="shared" si="8"/>
        <v>100</v>
      </c>
      <c r="W53" s="61">
        <f t="shared" si="8"/>
        <v>100</v>
      </c>
      <c r="X53" s="61">
        <f t="shared" si="8"/>
        <v>100</v>
      </c>
      <c r="Y53" s="61">
        <f t="shared" si="8"/>
        <v>100</v>
      </c>
      <c r="Z53" s="61">
        <f t="shared" si="8"/>
        <v>100</v>
      </c>
      <c r="AA53" s="61">
        <f t="shared" si="8"/>
        <v>100</v>
      </c>
      <c r="AB53" s="61">
        <f t="shared" si="8"/>
        <v>100</v>
      </c>
      <c r="AC53" s="61">
        <f t="shared" si="8"/>
        <v>100</v>
      </c>
      <c r="AD53" s="61">
        <f t="shared" si="8"/>
        <v>100</v>
      </c>
      <c r="AE53" s="61"/>
      <c r="AF53" s="61"/>
      <c r="AG53" s="72"/>
    </row>
    <row r="54" spans="1:33" ht="14.25" customHeight="1">
      <c r="A54" s="59"/>
      <c r="B54" s="62"/>
      <c r="C54" s="62"/>
      <c r="D54" s="62" t="s">
        <v>8</v>
      </c>
      <c r="E54" s="62"/>
      <c r="F54" s="63" t="str">
        <f t="shared" ref="F54:AD54" si="9">IF(F46="",0,F46)</f>
        <v xml:space="preserve"> </v>
      </c>
      <c r="G54" s="63" t="str">
        <f t="shared" si="9"/>
        <v xml:space="preserve"> </v>
      </c>
      <c r="H54" s="63" t="str">
        <f t="shared" si="9"/>
        <v xml:space="preserve"> </v>
      </c>
      <c r="I54" s="63" t="str">
        <f t="shared" si="9"/>
        <v xml:space="preserve"> </v>
      </c>
      <c r="J54" s="63" t="str">
        <f t="shared" si="9"/>
        <v xml:space="preserve"> </v>
      </c>
      <c r="K54" s="63" t="str">
        <f t="shared" si="9"/>
        <v xml:space="preserve"> </v>
      </c>
      <c r="L54" s="63" t="str">
        <f t="shared" si="9"/>
        <v xml:space="preserve"> </v>
      </c>
      <c r="M54" s="63" t="str">
        <f t="shared" si="9"/>
        <v xml:space="preserve"> </v>
      </c>
      <c r="N54" s="63" t="str">
        <f t="shared" si="9"/>
        <v xml:space="preserve"> </v>
      </c>
      <c r="O54" s="63" t="str">
        <f t="shared" si="9"/>
        <v xml:space="preserve"> </v>
      </c>
      <c r="P54" s="63" t="str">
        <f t="shared" si="9"/>
        <v xml:space="preserve"> </v>
      </c>
      <c r="Q54" s="63" t="e">
        <f>IF(#REF!="",0,#REF!)</f>
        <v>#REF!</v>
      </c>
      <c r="R54" s="63" t="str">
        <f t="shared" si="9"/>
        <v xml:space="preserve"> </v>
      </c>
      <c r="S54" s="63" t="str">
        <f t="shared" si="9"/>
        <v xml:space="preserve"> </v>
      </c>
      <c r="T54" s="63" t="str">
        <f t="shared" si="9"/>
        <v xml:space="preserve"> </v>
      </c>
      <c r="U54" s="63" t="str">
        <f t="shared" si="9"/>
        <v xml:space="preserve"> </v>
      </c>
      <c r="V54" s="63" t="str">
        <f t="shared" si="9"/>
        <v xml:space="preserve"> </v>
      </c>
      <c r="W54" s="63" t="str">
        <f t="shared" si="9"/>
        <v xml:space="preserve"> </v>
      </c>
      <c r="X54" s="63" t="str">
        <f t="shared" si="9"/>
        <v xml:space="preserve"> </v>
      </c>
      <c r="Y54" s="63" t="str">
        <f t="shared" si="9"/>
        <v xml:space="preserve"> </v>
      </c>
      <c r="Z54" s="63" t="str">
        <f t="shared" si="9"/>
        <v xml:space="preserve"> </v>
      </c>
      <c r="AA54" s="63" t="str">
        <f t="shared" si="9"/>
        <v xml:space="preserve"> </v>
      </c>
      <c r="AB54" s="63" t="str">
        <f t="shared" si="9"/>
        <v xml:space="preserve"> </v>
      </c>
      <c r="AC54" s="63" t="str">
        <f t="shared" si="9"/>
        <v xml:space="preserve"> </v>
      </c>
      <c r="AD54" s="63" t="str">
        <f t="shared" si="9"/>
        <v xml:space="preserve"> </v>
      </c>
      <c r="AE54" s="63"/>
      <c r="AF54" s="63"/>
      <c r="AG54" s="73"/>
    </row>
    <row r="55" spans="1:33" ht="14.25" customHeight="1">
      <c r="A55" s="5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27"/>
    </row>
    <row r="56" spans="1:33" s="20" customFormat="1" ht="14.25" customHeight="1">
      <c r="A56" s="23"/>
      <c r="B56" s="2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1"/>
    </row>
    <row r="57" spans="1:33" s="20" customFormat="1">
      <c r="A57" s="2"/>
      <c r="B57" s="6"/>
      <c r="C57" s="41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"/>
      <c r="AG57" s="21"/>
    </row>
    <row r="58" spans="1:33" s="20" customFormat="1">
      <c r="A58" s="2"/>
      <c r="B58" s="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"/>
      <c r="AG58" s="22"/>
    </row>
    <row r="59" spans="1:33" s="20" customFormat="1">
      <c r="A59" s="2"/>
      <c r="B59" s="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6"/>
      <c r="AG59" s="22"/>
    </row>
    <row r="60" spans="1:33" s="20" customFormat="1">
      <c r="A60" s="2"/>
      <c r="B60" s="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"/>
      <c r="AG60" s="22"/>
    </row>
    <row r="61" spans="1:33" s="20" customFormat="1" ht="9" customHeight="1">
      <c r="A61" s="2"/>
      <c r="B61" s="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"/>
      <c r="AG61" s="22"/>
    </row>
    <row r="62" spans="1:33" ht="7.5" customHeight="1">
      <c r="A62" s="127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5"/>
      <c r="AC62" s="45"/>
      <c r="AD62" s="45"/>
      <c r="AE62" s="45"/>
      <c r="AF62" s="26"/>
      <c r="AG62" s="46"/>
    </row>
    <row r="63" spans="1:33" ht="4.5" customHeight="1">
      <c r="A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1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5"/>
      <c r="AC63" s="45"/>
      <c r="AD63" s="45"/>
      <c r="AE63" s="45"/>
      <c r="AF63" s="26"/>
      <c r="AG63" s="46"/>
    </row>
    <row r="64" spans="1:33" ht="15">
      <c r="A64" s="65" t="s">
        <v>44</v>
      </c>
      <c r="B64" s="71"/>
      <c r="C64" s="71"/>
      <c r="D64" s="71"/>
      <c r="E64" s="129" t="s">
        <v>90</v>
      </c>
      <c r="F64" s="384">
        <f>COUNTA(F9:F44)</f>
        <v>0</v>
      </c>
      <c r="G64" s="385"/>
      <c r="H64" s="79"/>
      <c r="I64" s="79"/>
      <c r="J64" s="386" t="s">
        <v>112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8"/>
      <c r="V64" s="104"/>
      <c r="W64" s="105"/>
      <c r="X64" s="106" t="s">
        <v>17</v>
      </c>
      <c r="Y64" s="389" t="s">
        <v>117</v>
      </c>
      <c r="Z64" s="390"/>
      <c r="AA64" s="390"/>
      <c r="AB64" s="390"/>
      <c r="AC64" s="390"/>
      <c r="AD64" s="391"/>
      <c r="AF64" s="26"/>
      <c r="AG64" s="46"/>
    </row>
    <row r="65" spans="1:33" ht="14.25">
      <c r="A65" s="66" t="s">
        <v>55</v>
      </c>
      <c r="B65" s="70"/>
      <c r="C65" s="70"/>
      <c r="D65" s="70"/>
      <c r="E65" s="130" t="s">
        <v>90</v>
      </c>
      <c r="F65" s="342">
        <f>COUNTA(D9:D44)-COUNTA(F9:F44)</f>
        <v>0</v>
      </c>
      <c r="G65" s="343"/>
      <c r="H65" s="19"/>
      <c r="I65" s="30"/>
      <c r="J65" s="396" t="s">
        <v>26</v>
      </c>
      <c r="K65" s="397"/>
      <c r="L65" s="397"/>
      <c r="M65" s="397"/>
      <c r="N65" s="397"/>
      <c r="O65" s="397"/>
      <c r="P65" s="397"/>
      <c r="Q65" s="397"/>
      <c r="R65" s="340" t="s">
        <v>106</v>
      </c>
      <c r="S65" s="340"/>
      <c r="T65" s="340" t="s">
        <v>27</v>
      </c>
      <c r="U65" s="341"/>
      <c r="V65" s="104"/>
      <c r="W65" s="105"/>
      <c r="X65" s="64" t="e">
        <f>IF(F68=": -","0",COUNTIF(AE9:AE44,"&gt;=50")*100/F64)</f>
        <v>#DIV/0!</v>
      </c>
      <c r="Y65" s="138" t="s">
        <v>18</v>
      </c>
      <c r="Z65" s="139"/>
      <c r="AA65" s="139"/>
      <c r="AB65" s="140" t="e">
        <f>"%"&amp;ROUND(X65,0)</f>
        <v>#DIV/0!</v>
      </c>
      <c r="AC65" s="140"/>
      <c r="AD65" s="141"/>
      <c r="AF65" s="26"/>
      <c r="AG65" s="46"/>
    </row>
    <row r="66" spans="1:33" ht="14.25">
      <c r="A66" s="66" t="s">
        <v>10</v>
      </c>
      <c r="B66" s="70"/>
      <c r="C66" s="70"/>
      <c r="D66" s="70"/>
      <c r="E66" s="130" t="s">
        <v>90</v>
      </c>
      <c r="F66" s="342">
        <f>COUNTIF(AE9:AE44,"&gt;=50")</f>
        <v>0</v>
      </c>
      <c r="G66" s="343"/>
      <c r="H66" s="344"/>
      <c r="I66" s="345"/>
      <c r="J66" s="176" t="s">
        <v>113</v>
      </c>
      <c r="K66" s="177"/>
      <c r="L66" s="122" t="s">
        <v>92</v>
      </c>
      <c r="M66" s="122"/>
      <c r="N66" s="123"/>
      <c r="O66" s="124" t="s">
        <v>101</v>
      </c>
      <c r="P66" s="80"/>
      <c r="Q66" s="133" t="s">
        <v>90</v>
      </c>
      <c r="R66" s="134">
        <f>COUNTIF(AE9:AE44,"&lt;50")</f>
        <v>0</v>
      </c>
      <c r="S66" s="110" t="s">
        <v>91</v>
      </c>
      <c r="T66" s="111" t="s">
        <v>89</v>
      </c>
      <c r="U66" s="154" t="e">
        <f>IF(R66=" "," ",100*R66/R71)</f>
        <v>#DIV/0!</v>
      </c>
      <c r="V66" s="94"/>
      <c r="W66" s="26"/>
      <c r="X66" s="64" t="e">
        <f>100-X65</f>
        <v>#DIV/0!</v>
      </c>
      <c r="Y66" s="33" t="s">
        <v>19</v>
      </c>
      <c r="Z66" s="34"/>
      <c r="AA66" s="34"/>
      <c r="AB66" s="78" t="e">
        <f>"%"&amp;ROUND(X66,0)</f>
        <v>#DIV/0!</v>
      </c>
      <c r="AC66" s="78"/>
      <c r="AD66" s="38"/>
      <c r="AF66" s="26"/>
      <c r="AG66" s="46"/>
    </row>
    <row r="67" spans="1:33" ht="14.25">
      <c r="A67" s="66" t="s">
        <v>11</v>
      </c>
      <c r="B67" s="70"/>
      <c r="C67" s="70"/>
      <c r="D67" s="70"/>
      <c r="E67" s="130" t="s">
        <v>90</v>
      </c>
      <c r="F67" s="342">
        <f>COUNTIF(AE9:AE44,"&lt;50")</f>
        <v>0</v>
      </c>
      <c r="G67" s="343"/>
      <c r="H67" s="3"/>
      <c r="I67" s="30"/>
      <c r="J67" s="176" t="s">
        <v>93</v>
      </c>
      <c r="K67" s="177"/>
      <c r="L67" s="122" t="s">
        <v>92</v>
      </c>
      <c r="M67" s="122"/>
      <c r="N67" s="123"/>
      <c r="O67" s="124" t="s">
        <v>100</v>
      </c>
      <c r="P67" s="80"/>
      <c r="Q67" s="133" t="s">
        <v>90</v>
      </c>
      <c r="R67" s="134">
        <f>(COUNTIF(AE9:AE44,"&lt;60")-(COUNTIF(AE9:AE44,"&lt;50")))</f>
        <v>0</v>
      </c>
      <c r="S67" s="110" t="s">
        <v>91</v>
      </c>
      <c r="T67" s="111" t="s">
        <v>89</v>
      </c>
      <c r="U67" s="154" t="e">
        <f>IF(R67=" "," ",100*R67/R71)</f>
        <v>#DIV/0!</v>
      </c>
      <c r="V67" s="94"/>
      <c r="W67" s="26"/>
      <c r="X67" s="92"/>
      <c r="Y67" s="39"/>
      <c r="Z67" s="34"/>
      <c r="AA67" s="34"/>
      <c r="AB67" s="34"/>
      <c r="AC67" s="34"/>
      <c r="AD67" s="38"/>
      <c r="AF67" s="26"/>
      <c r="AG67" s="46"/>
    </row>
    <row r="68" spans="1:33" ht="14.25" customHeight="1">
      <c r="A68" s="76" t="s">
        <v>119</v>
      </c>
      <c r="B68" s="77"/>
      <c r="C68" s="77"/>
      <c r="D68" s="77"/>
      <c r="E68" s="131" t="s">
        <v>90</v>
      </c>
      <c r="F68" s="400" t="str">
        <f>IF(F9="","-",COUNTIF(AE9:AE44,"&gt;=50")/L3)</f>
        <v>-</v>
      </c>
      <c r="G68" s="401"/>
      <c r="H68" s="3"/>
      <c r="I68" s="55"/>
      <c r="J68" s="176" t="s">
        <v>94</v>
      </c>
      <c r="K68" s="177"/>
      <c r="L68" s="122" t="s">
        <v>92</v>
      </c>
      <c r="M68" s="122"/>
      <c r="N68" s="123"/>
      <c r="O68" s="124" t="s">
        <v>99</v>
      </c>
      <c r="P68" s="80"/>
      <c r="Q68" s="133" t="s">
        <v>90</v>
      </c>
      <c r="R68" s="134">
        <f>(COUNTIF(AE9:AE44,"&lt;70")-(COUNTIF(AE9:AE44,"&lt;60")))</f>
        <v>0</v>
      </c>
      <c r="S68" s="110" t="s">
        <v>91</v>
      </c>
      <c r="T68" s="111" t="s">
        <v>89</v>
      </c>
      <c r="U68" s="154" t="e">
        <f>IF(R68=" "," ",100*R68/R71)</f>
        <v>#DIV/0!</v>
      </c>
      <c r="V68" s="94"/>
      <c r="X68" s="93"/>
      <c r="Y68" s="35"/>
      <c r="Z68" s="36"/>
      <c r="AA68" s="36"/>
      <c r="AB68" s="36"/>
      <c r="AC68" s="36"/>
      <c r="AD68" s="38"/>
      <c r="AF68" s="26"/>
      <c r="AG68" s="46"/>
    </row>
    <row r="69" spans="1:33" ht="14.25">
      <c r="A69" s="66" t="s">
        <v>15</v>
      </c>
      <c r="B69" s="67"/>
      <c r="C69" s="67"/>
      <c r="D69" s="67"/>
      <c r="E69" s="130" t="s">
        <v>90</v>
      </c>
      <c r="F69" s="392">
        <f>MAX(AF9:AF44)</f>
        <v>0</v>
      </c>
      <c r="G69" s="393"/>
      <c r="H69" s="3"/>
      <c r="I69" s="31"/>
      <c r="J69" s="176" t="s">
        <v>95</v>
      </c>
      <c r="K69" s="177"/>
      <c r="L69" s="122" t="s">
        <v>92</v>
      </c>
      <c r="M69" s="122"/>
      <c r="N69" s="123"/>
      <c r="O69" s="124" t="s">
        <v>98</v>
      </c>
      <c r="P69" s="80"/>
      <c r="Q69" s="133" t="s">
        <v>90</v>
      </c>
      <c r="R69" s="134">
        <f>(COUNTIF(AE9:AE44,"&lt;85")-(COUNTIF(AE9:AE44,"&lt;70")))</f>
        <v>0</v>
      </c>
      <c r="S69" s="110" t="s">
        <v>91</v>
      </c>
      <c r="T69" s="111" t="s">
        <v>89</v>
      </c>
      <c r="U69" s="154" t="e">
        <f>IF(R69=" "," ",100*R69/R71)</f>
        <v>#DIV/0!</v>
      </c>
      <c r="V69" s="94"/>
      <c r="X69" s="17"/>
      <c r="Y69" s="35"/>
      <c r="Z69" s="36"/>
      <c r="AA69" s="36"/>
      <c r="AB69" s="36"/>
      <c r="AC69" s="36"/>
      <c r="AD69" s="37"/>
      <c r="AF69" s="26"/>
      <c r="AG69" s="46"/>
    </row>
    <row r="70" spans="1:33" ht="14.25">
      <c r="A70" s="66" t="s">
        <v>16</v>
      </c>
      <c r="B70" s="67"/>
      <c r="C70" s="67"/>
      <c r="D70" s="67"/>
      <c r="E70" s="130" t="s">
        <v>90</v>
      </c>
      <c r="F70" s="342">
        <f>MIN(AF9:AF44)</f>
        <v>0</v>
      </c>
      <c r="G70" s="343"/>
      <c r="H70" s="3"/>
      <c r="I70" s="31"/>
      <c r="J70" s="176" t="s">
        <v>96</v>
      </c>
      <c r="K70" s="177"/>
      <c r="L70" s="122" t="s">
        <v>92</v>
      </c>
      <c r="M70" s="122"/>
      <c r="N70" s="123"/>
      <c r="O70" s="124" t="s">
        <v>97</v>
      </c>
      <c r="P70" s="80"/>
      <c r="Q70" s="133" t="s">
        <v>90</v>
      </c>
      <c r="R70" s="134">
        <f>(COUNTIF(AE9:AE44,"&lt;101")-(COUNTIF(AE9:AE44,"&lt;85")))</f>
        <v>0</v>
      </c>
      <c r="S70" s="110" t="s">
        <v>91</v>
      </c>
      <c r="T70" s="111" t="s">
        <v>89</v>
      </c>
      <c r="U70" s="154" t="e">
        <f>IF(R70=" "," ",100*R70/R71)</f>
        <v>#DIV/0!</v>
      </c>
      <c r="V70" s="94"/>
      <c r="X70" s="17"/>
      <c r="Y70" s="142"/>
      <c r="Z70" s="137"/>
      <c r="AA70" s="137"/>
      <c r="AB70" s="137"/>
      <c r="AC70" s="137"/>
      <c r="AD70" s="37"/>
      <c r="AF70" s="26"/>
      <c r="AG70" s="46"/>
    </row>
    <row r="71" spans="1:33" ht="13.5">
      <c r="A71" s="68" t="s">
        <v>81</v>
      </c>
      <c r="B71" s="69"/>
      <c r="C71" s="69"/>
      <c r="D71" s="69"/>
      <c r="E71" s="132" t="s">
        <v>90</v>
      </c>
      <c r="F71" s="394" t="e">
        <f>IF(AE46="0","0",ROUND(AVERAGE(AF9:AF44),0))</f>
        <v>#DIV/0!</v>
      </c>
      <c r="G71" s="395"/>
      <c r="H71" s="3"/>
      <c r="I71" s="31"/>
      <c r="J71" s="398" t="s">
        <v>28</v>
      </c>
      <c r="K71" s="399"/>
      <c r="L71" s="399"/>
      <c r="M71" s="399"/>
      <c r="N71" s="399"/>
      <c r="O71" s="399"/>
      <c r="P71" s="399"/>
      <c r="Q71" s="135" t="s">
        <v>90</v>
      </c>
      <c r="R71" s="146">
        <f>SUM(R66:R70)</f>
        <v>0</v>
      </c>
      <c r="S71" s="109" t="s">
        <v>91</v>
      </c>
      <c r="T71" s="136" t="s">
        <v>89</v>
      </c>
      <c r="U71" s="155" t="e">
        <f>SUM(U67:U70)</f>
        <v>#DIV/0!</v>
      </c>
      <c r="V71" s="95"/>
      <c r="X71" s="43"/>
      <c r="Y71" s="143"/>
      <c r="Z71" s="144"/>
      <c r="AA71" s="144"/>
      <c r="AB71" s="144"/>
      <c r="AC71" s="144"/>
      <c r="AD71" s="145"/>
      <c r="AE71" s="45"/>
      <c r="AF71" s="26"/>
      <c r="AG71" s="46"/>
    </row>
    <row r="72" spans="1:33" ht="12.75" customHeight="1">
      <c r="A72" s="44"/>
      <c r="C72" s="43"/>
      <c r="D72" s="43"/>
      <c r="E72" s="43"/>
      <c r="F72" s="43"/>
      <c r="G72" s="43"/>
      <c r="H72" s="43"/>
      <c r="I72" s="56"/>
      <c r="J72" s="32"/>
      <c r="K72" s="17"/>
      <c r="L72" s="19"/>
      <c r="M72" s="19"/>
      <c r="N72" s="56"/>
      <c r="O72" s="56"/>
      <c r="P72" s="40"/>
      <c r="Q72" s="56"/>
      <c r="R72" s="56"/>
      <c r="S72" s="56"/>
      <c r="T72" s="96"/>
      <c r="U72" s="43"/>
      <c r="V72" s="43"/>
      <c r="W72" s="43"/>
      <c r="X72" s="43"/>
      <c r="Y72" s="43"/>
      <c r="Z72" s="43"/>
      <c r="AA72" s="43"/>
      <c r="AB72" s="45"/>
      <c r="AC72" s="45"/>
      <c r="AD72" s="45"/>
      <c r="AE72" s="45"/>
      <c r="AF72" s="26"/>
      <c r="AG72" s="46"/>
    </row>
    <row r="73" spans="1:33" ht="13.5" customHeight="1">
      <c r="A73" s="373" t="s">
        <v>29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5"/>
      <c r="S73" s="352" t="s">
        <v>12</v>
      </c>
      <c r="T73" s="353"/>
      <c r="U73" s="353"/>
      <c r="V73" s="353"/>
      <c r="W73" s="353"/>
      <c r="X73" s="353"/>
      <c r="Y73" s="353"/>
      <c r="Z73" s="354"/>
      <c r="AA73" s="352" t="s">
        <v>13</v>
      </c>
      <c r="AB73" s="353"/>
      <c r="AC73" s="353"/>
      <c r="AD73" s="353"/>
      <c r="AE73" s="353"/>
      <c r="AF73" s="354"/>
      <c r="AG73" s="6"/>
    </row>
    <row r="74" spans="1:33" ht="12.75" customHeight="1">
      <c r="A74" s="355" t="s">
        <v>115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7"/>
      <c r="S74" s="364"/>
      <c r="T74" s="365"/>
      <c r="U74" s="365"/>
      <c r="V74" s="365"/>
      <c r="W74" s="365"/>
      <c r="X74" s="365"/>
      <c r="Y74" s="365"/>
      <c r="Z74" s="366"/>
      <c r="AA74" s="49"/>
      <c r="AB74" s="47"/>
      <c r="AC74" s="47"/>
      <c r="AD74" s="47"/>
      <c r="AE74" s="47"/>
      <c r="AF74" s="50"/>
      <c r="AG74" s="6"/>
    </row>
    <row r="75" spans="1:33">
      <c r="A75" s="358"/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60"/>
      <c r="S75" s="364"/>
      <c r="T75" s="365"/>
      <c r="U75" s="365"/>
      <c r="V75" s="365"/>
      <c r="W75" s="365"/>
      <c r="X75" s="365"/>
      <c r="Y75" s="365"/>
      <c r="Z75" s="366"/>
      <c r="AA75" s="52"/>
      <c r="AB75" s="48"/>
      <c r="AC75" s="48"/>
      <c r="AD75" s="48"/>
      <c r="AE75" s="48"/>
      <c r="AF75" s="51"/>
      <c r="AG75" s="6"/>
    </row>
    <row r="76" spans="1:33">
      <c r="A76" s="358"/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4"/>
      <c r="T76" s="365"/>
      <c r="U76" s="365"/>
      <c r="V76" s="365"/>
      <c r="W76" s="365"/>
      <c r="X76" s="365"/>
      <c r="Y76" s="365"/>
      <c r="Z76" s="366"/>
      <c r="AA76" s="52"/>
      <c r="AB76" s="48"/>
      <c r="AC76" s="48"/>
      <c r="AD76" s="48"/>
      <c r="AE76" s="48"/>
      <c r="AF76" s="51"/>
      <c r="AG76" s="6"/>
    </row>
    <row r="77" spans="1:33">
      <c r="A77" s="358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60"/>
      <c r="S77" s="367">
        <f>Genel!D11</f>
        <v>45239</v>
      </c>
      <c r="T77" s="368"/>
      <c r="U77" s="368"/>
      <c r="V77" s="368"/>
      <c r="W77" s="368"/>
      <c r="X77" s="368"/>
      <c r="Y77" s="368"/>
      <c r="Z77" s="369"/>
      <c r="AA77" s="367">
        <f>Genel!D11</f>
        <v>45239</v>
      </c>
      <c r="AB77" s="368"/>
      <c r="AC77" s="368"/>
      <c r="AD77" s="368"/>
      <c r="AE77" s="368"/>
      <c r="AF77" s="369"/>
      <c r="AG77" s="6"/>
    </row>
    <row r="78" spans="1:33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60"/>
      <c r="S78" s="370" t="str">
        <f>Genel!D12</f>
        <v>Hüseyin ATASOY</v>
      </c>
      <c r="T78" s="371"/>
      <c r="U78" s="371"/>
      <c r="V78" s="371"/>
      <c r="W78" s="371"/>
      <c r="X78" s="371"/>
      <c r="Y78" s="371"/>
      <c r="Z78" s="372"/>
      <c r="AA78" s="370" t="str">
        <f>Genel!D10</f>
        <v>İlyas KÜÇÜK</v>
      </c>
      <c r="AB78" s="371"/>
      <c r="AC78" s="371"/>
      <c r="AD78" s="371"/>
      <c r="AE78" s="371"/>
      <c r="AF78" s="372"/>
      <c r="AG78" s="6"/>
    </row>
    <row r="79" spans="1:33" ht="18.75" customHeight="1">
      <c r="A79" s="361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346" t="str">
        <f>Genel!D13</f>
        <v>Fizik</v>
      </c>
      <c r="T79" s="347"/>
      <c r="U79" s="347"/>
      <c r="V79" s="347"/>
      <c r="W79" s="347"/>
      <c r="X79" s="347"/>
      <c r="Y79" s="347"/>
      <c r="Z79" s="348"/>
      <c r="AA79" s="349" t="s">
        <v>14</v>
      </c>
      <c r="AB79" s="350"/>
      <c r="AC79" s="350"/>
      <c r="AD79" s="350"/>
      <c r="AE79" s="350"/>
      <c r="AF79" s="351"/>
      <c r="AG79" s="6"/>
    </row>
    <row r="80" spans="1:33" ht="9" customHeight="1">
      <c r="AG80" s="6"/>
    </row>
  </sheetData>
  <sheetProtection formatCells="0" formatColumns="0" formatRows="0" insertColumns="0" insertRows="0" insertHyperlinks="0" deleteColumns="0" deleteRows="0" sort="0" autoFilter="0" pivotTables="0"/>
  <mergeCells count="79">
    <mergeCell ref="A16:B16"/>
    <mergeCell ref="A17:B17"/>
    <mergeCell ref="A1:AG1"/>
    <mergeCell ref="M3:Q3"/>
    <mergeCell ref="U3:W3"/>
    <mergeCell ref="A6:E6"/>
    <mergeCell ref="AE6:AF6"/>
    <mergeCell ref="A24:B24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39:B39"/>
    <mergeCell ref="A40:B40"/>
    <mergeCell ref="A25:B25"/>
    <mergeCell ref="A26:B26"/>
    <mergeCell ref="A27:B27"/>
    <mergeCell ref="A28:B28"/>
    <mergeCell ref="A29:B29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B44"/>
    <mergeCell ref="A45:E45"/>
    <mergeCell ref="A46:E46"/>
    <mergeCell ref="A47:E47"/>
    <mergeCell ref="A42:B42"/>
    <mergeCell ref="AF48:AF49"/>
    <mergeCell ref="A49:E49"/>
    <mergeCell ref="A51:AF51"/>
    <mergeCell ref="F64:G64"/>
    <mergeCell ref="J64:U64"/>
    <mergeCell ref="Y64:AD64"/>
    <mergeCell ref="A48:E48"/>
    <mergeCell ref="F67:G67"/>
    <mergeCell ref="F68:G68"/>
    <mergeCell ref="F69:G69"/>
    <mergeCell ref="F70:G70"/>
    <mergeCell ref="F71:G71"/>
    <mergeCell ref="AE48:AE49"/>
    <mergeCell ref="S77:Z77"/>
    <mergeCell ref="AA77:AF77"/>
    <mergeCell ref="S78:Z78"/>
    <mergeCell ref="J71:P71"/>
    <mergeCell ref="F65:G65"/>
    <mergeCell ref="J65:Q65"/>
    <mergeCell ref="R65:S65"/>
    <mergeCell ref="T65:U65"/>
    <mergeCell ref="F66:G66"/>
    <mergeCell ref="H66:I66"/>
    <mergeCell ref="AA78:AF78"/>
    <mergeCell ref="S79:Z79"/>
    <mergeCell ref="AA79:AF79"/>
    <mergeCell ref="A73:R73"/>
    <mergeCell ref="S73:Z73"/>
    <mergeCell ref="AA73:AF73"/>
    <mergeCell ref="A74:R79"/>
    <mergeCell ref="S74:Z74"/>
    <mergeCell ref="S75:Z75"/>
    <mergeCell ref="S76:Z76"/>
  </mergeCells>
  <dataValidations count="2">
    <dataValidation type="decimal" allowBlank="1" showInputMessage="1" showErrorMessage="1" errorTitle="Yanlış Değer Girişi" error="Puan değerinin üstünde bir not girdiniz." sqref="R9:AD44 F9:P44">
      <formula1>0</formula1>
      <formula2>F$7</formula2>
    </dataValidation>
    <dataValidation type="decimal" allowBlank="1" showInputMessage="1" showErrorMessage="1" errorTitle="Değer fazlası ahatası" error="10'dan fazla bir değer girişi yaptınız." sqref="F7:AD7">
      <formula1>0</formula1>
      <formula2>50</formula2>
    </dataValidation>
  </dataValidations>
  <printOptions horizontalCentered="1"/>
  <pageMargins left="0.21135265700483091" right="9.5108695652173919E-2" top="0.26" bottom="0.19" header="0.27" footer="0.1968503937007874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11</vt:i4>
      </vt:variant>
    </vt:vector>
  </HeadingPairs>
  <TitlesOfParts>
    <vt:vector size="26" baseType="lpstr">
      <vt:lpstr>Genel</vt:lpstr>
      <vt:lpstr>Sınıf Listesi</vt:lpstr>
      <vt:lpstr>Konular</vt:lpstr>
      <vt:lpstr>10B</vt:lpstr>
      <vt:lpstr>12E</vt:lpstr>
      <vt:lpstr>12F</vt:lpstr>
      <vt:lpstr>12G</vt:lpstr>
      <vt:lpstr>12H</vt:lpstr>
      <vt:lpstr>Y1</vt:lpstr>
      <vt:lpstr>Y2</vt:lpstr>
      <vt:lpstr>Y3</vt:lpstr>
      <vt:lpstr>Y4</vt:lpstr>
      <vt:lpstr>Y5</vt:lpstr>
      <vt:lpstr>RAPOR</vt:lpstr>
      <vt:lpstr>Sayfa1</vt:lpstr>
      <vt:lpstr>'10B'!Yazdırma_Alanı</vt:lpstr>
      <vt:lpstr>'12E'!Yazdırma_Alanı</vt:lpstr>
      <vt:lpstr>'12F'!Yazdırma_Alanı</vt:lpstr>
      <vt:lpstr>'12G'!Yazdırma_Alanı</vt:lpstr>
      <vt:lpstr>'12H'!Yazdırma_Alanı</vt:lpstr>
      <vt:lpstr>RAPOR!Yazdırma_Alanı</vt:lpstr>
      <vt:lpstr>'Y1'!Yazdırma_Alanı</vt:lpstr>
      <vt:lpstr>'Y2'!Yazdırma_Alanı</vt:lpstr>
      <vt:lpstr>'Y3'!Yazdırma_Alanı</vt:lpstr>
      <vt:lpstr>'Y4'!Yazdırma_Alanı</vt:lpstr>
      <vt:lpstr>'Y5'!Yazdırma_Alanı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Mimar Sinan MTAL</dc:creator>
  <cp:lastModifiedBy>BilOgretmen</cp:lastModifiedBy>
  <cp:lastPrinted>2024-01-11T10:42:25Z</cp:lastPrinted>
  <dcterms:created xsi:type="dcterms:W3CDTF">2011-08-18T07:49:04Z</dcterms:created>
  <dcterms:modified xsi:type="dcterms:W3CDTF">2024-04-05T09:13:37Z</dcterms:modified>
</cp:coreProperties>
</file>